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4\14040730\"/>
    </mc:Choice>
  </mc:AlternateContent>
  <xr:revisionPtr revIDLastSave="0" documentId="13_ncr:1_{8F058DFF-35BC-4C75-B218-764CAD562877}" xr6:coauthVersionLast="47" xr6:coauthVersionMax="47" xr10:uidLastSave="{00000000-0000-0000-0000-000000000000}"/>
  <bookViews>
    <workbookView xWindow="-120" yWindow="-120" windowWidth="29040" windowHeight="15840" tabRatio="937" firstSheet="10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8" hidden="1">'درآمد سرمایه گذاری در سهام'!$A$1:$A$56</definedName>
    <definedName name="_xlnm.Print_Area" localSheetId="4">اوراق!$A$1:$AL$8</definedName>
    <definedName name="_xlnm.Print_Area" localSheetId="2">'اوراق مشتقه'!$A$1:$AW$16</definedName>
    <definedName name="_xlnm.Print_Area" localSheetId="5">'تعدیل قیمت'!$A$1:$N$7</definedName>
    <definedName name="_xlnm.Print_Area" localSheetId="7">درآمد!$A$1:$K$12</definedName>
    <definedName name="_xlnm.Print_Area" localSheetId="19">'درآمد اعمال اختیار'!$A$1:$Z$7</definedName>
    <definedName name="_xlnm.Print_Area" localSheetId="12">'درآمد سپرده بانکی'!$A$1:$K$11</definedName>
    <definedName name="_xlnm.Print_Area" localSheetId="10">'درآمد سرمایه گذاری در اوراق به'!$A$1:$S$7</definedName>
    <definedName name="_xlnm.Print_Area" localSheetId="8">'درآمد سرمایه گذاری در سهام'!$A$1:$W$56</definedName>
    <definedName name="_xlnm.Print_Area" localSheetId="9">'درآمد سرمایه گذاری در صندوق'!$A$1:$W$8</definedName>
    <definedName name="_xlnm.Print_Area" localSheetId="14">'درآمد سود سهام'!$A$1:$T$27</definedName>
    <definedName name="_xlnm.Print_Area" localSheetId="15">'درآمد سود صندوق'!$A$1:$L$7</definedName>
    <definedName name="_xlnm.Print_Area" localSheetId="20">'درآمد ناشی از تغییر قیمت اوراق'!$A$1:$Q$41</definedName>
    <definedName name="_xlnm.Print_Area" localSheetId="18">'درآمد ناشی از فروش'!$A$1:$Q$43</definedName>
    <definedName name="_xlnm.Print_Area" localSheetId="13">'سایر درآمدها'!$A$1:$G$12</definedName>
    <definedName name="_xlnm.Print_Area" localSheetId="6">سپرده!$A$1:$M$12</definedName>
    <definedName name="_xlnm.Print_Area" localSheetId="1">سهام!$A$1:$AB$48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وضعیت'!$A$1:$C$24</definedName>
    <definedName name="_xlnm.Print_Area" localSheetId="11">'مبالغ تخصیصی اوراق'!$A$1:$R$7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4" l="1"/>
  <c r="T47" i="9" l="1"/>
  <c r="T41" i="9"/>
  <c r="I34" i="9"/>
  <c r="I35" i="9"/>
  <c r="I36" i="9"/>
  <c r="I37" i="9"/>
  <c r="I38" i="9"/>
  <c r="I39" i="9"/>
  <c r="I33" i="9"/>
  <c r="I28" i="9"/>
  <c r="T49" i="9"/>
  <c r="T50" i="9"/>
  <c r="T51" i="9"/>
  <c r="T52" i="9"/>
  <c r="T53" i="9"/>
  <c r="T54" i="9"/>
  <c r="T4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2" i="9"/>
  <c r="T43" i="9"/>
  <c r="T44" i="9"/>
  <c r="T45" i="9"/>
  <c r="T46" i="9"/>
  <c r="T8" i="9"/>
  <c r="I54" i="9"/>
  <c r="I53" i="9"/>
  <c r="I52" i="9"/>
  <c r="I51" i="9"/>
  <c r="I50" i="9"/>
  <c r="I49" i="9"/>
  <c r="I48" i="9"/>
  <c r="S10" i="15" l="1"/>
  <c r="K26" i="15"/>
  <c r="M10" i="15"/>
  <c r="Q8" i="21" l="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7" i="21"/>
  <c r="I36" i="21"/>
  <c r="I37" i="21"/>
  <c r="I38" i="21"/>
  <c r="I39" i="21"/>
  <c r="I27" i="21"/>
  <c r="I28" i="21"/>
  <c r="I29" i="21"/>
  <c r="I30" i="21"/>
  <c r="I31" i="21"/>
  <c r="I32" i="21"/>
  <c r="I33" i="21"/>
  <c r="I34" i="21"/>
  <c r="I35" i="21"/>
  <c r="I26" i="21"/>
  <c r="I18" i="21"/>
  <c r="I19" i="21"/>
  <c r="I20" i="21"/>
  <c r="I21" i="21"/>
  <c r="I22" i="21"/>
  <c r="I23" i="21"/>
  <c r="I24" i="21"/>
  <c r="I25" i="21"/>
  <c r="I17" i="21"/>
  <c r="I13" i="21"/>
  <c r="I14" i="21"/>
  <c r="I15" i="21"/>
  <c r="I16" i="21"/>
  <c r="I8" i="21"/>
  <c r="I9" i="21"/>
  <c r="I10" i="21"/>
  <c r="I11" i="21"/>
  <c r="I12" i="21"/>
  <c r="I7" i="21"/>
  <c r="Q42" i="19"/>
  <c r="Q41" i="19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8" i="19"/>
  <c r="Q7" i="19"/>
  <c r="M42" i="19"/>
  <c r="O42" i="19"/>
  <c r="K42" i="19" l="1"/>
  <c r="E42" i="19"/>
  <c r="C42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G42" i="19"/>
  <c r="D11" i="14" l="1"/>
  <c r="AA48" i="2"/>
  <c r="S23" i="2"/>
  <c r="W19" i="2"/>
  <c r="S19" i="2"/>
  <c r="Y48" i="2"/>
  <c r="Q48" i="2"/>
  <c r="M48" i="2"/>
  <c r="O48" i="2"/>
  <c r="K48" i="2"/>
  <c r="I48" i="2"/>
  <c r="G48" i="2"/>
  <c r="E48" i="2"/>
  <c r="S45" i="2"/>
  <c r="S41" i="2"/>
  <c r="W35" i="2"/>
  <c r="S35" i="2" l="1"/>
  <c r="S14" i="2"/>
  <c r="W17" i="2"/>
  <c r="S17" i="2"/>
  <c r="W16" i="2"/>
  <c r="W43" i="2"/>
  <c r="S43" i="2"/>
  <c r="W40" i="2"/>
  <c r="S40" i="2"/>
  <c r="S39" i="2"/>
  <c r="W44" i="2"/>
  <c r="S44" i="2"/>
  <c r="W38" i="2"/>
  <c r="S38" i="2"/>
  <c r="S37" i="2"/>
  <c r="S36" i="2"/>
  <c r="S34" i="2" l="1"/>
  <c r="S33" i="2"/>
  <c r="W31" i="2"/>
  <c r="S31" i="2"/>
  <c r="S30" i="2"/>
  <c r="W29" i="2"/>
  <c r="S29" i="2"/>
  <c r="W28" i="2"/>
  <c r="S28" i="2"/>
  <c r="W26" i="2"/>
  <c r="S26" i="2"/>
  <c r="W22" i="2"/>
  <c r="S22" i="2"/>
  <c r="W21" i="2"/>
  <c r="S21" i="2"/>
  <c r="S18" i="2"/>
  <c r="W13" i="2"/>
  <c r="S13" i="2"/>
  <c r="S12" i="2"/>
  <c r="S11" i="2"/>
  <c r="W10" i="2"/>
  <c r="S10" i="2"/>
  <c r="J9" i="7" l="1"/>
  <c r="J11" i="8" l="1"/>
  <c r="F10" i="8"/>
  <c r="R55" i="9"/>
  <c r="M55" i="9"/>
  <c r="G55" i="9"/>
  <c r="E55" i="9"/>
  <c r="C55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9" i="9"/>
  <c r="I31" i="9"/>
  <c r="I32" i="9"/>
  <c r="I40" i="9"/>
  <c r="I41" i="9"/>
  <c r="I42" i="9"/>
  <c r="I43" i="9"/>
  <c r="I44" i="9"/>
  <c r="I45" i="9"/>
  <c r="I46" i="9"/>
  <c r="I47" i="9"/>
  <c r="I8" i="9"/>
  <c r="I26" i="19"/>
  <c r="I23" i="19"/>
  <c r="I24" i="19"/>
  <c r="I25" i="19"/>
  <c r="K40" i="21"/>
  <c r="E40" i="21"/>
  <c r="C40" i="21"/>
  <c r="S16" i="2"/>
  <c r="M40" i="21"/>
  <c r="M8" i="18"/>
  <c r="M9" i="18"/>
  <c r="M7" i="18"/>
  <c r="I10" i="18"/>
  <c r="C10" i="18"/>
  <c r="G9" i="18"/>
  <c r="G8" i="18"/>
  <c r="G7" i="18"/>
  <c r="M25" i="15"/>
  <c r="M26" i="15" s="1"/>
  <c r="Q26" i="15"/>
  <c r="O26" i="15"/>
  <c r="I26" i="15"/>
  <c r="S8" i="15"/>
  <c r="S9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7" i="15"/>
  <c r="H10" i="13"/>
  <c r="D10" i="13"/>
  <c r="F9" i="8" s="1"/>
  <c r="L11" i="7"/>
  <c r="F11" i="7"/>
  <c r="H11" i="7"/>
  <c r="J8" i="7"/>
  <c r="J10" i="7"/>
  <c r="J7" i="7"/>
  <c r="D11" i="7"/>
  <c r="I55" i="9" l="1"/>
  <c r="F6" i="8" s="1"/>
  <c r="F11" i="8" s="1"/>
  <c r="S25" i="15"/>
  <c r="I42" i="19"/>
  <c r="S48" i="2"/>
  <c r="G10" i="18"/>
  <c r="M10" i="18"/>
  <c r="J11" i="7"/>
  <c r="T55" i="9"/>
  <c r="O40" i="21"/>
  <c r="W48" i="2"/>
  <c r="S26" i="15"/>
  <c r="H10" i="8" l="1"/>
  <c r="H6" i="8"/>
  <c r="H9" i="8"/>
  <c r="Q40" i="21"/>
  <c r="H11" i="8" l="1"/>
  <c r="I40" i="21" l="1"/>
  <c r="G40" i="21"/>
</calcChain>
</file>

<file path=xl/sharedStrings.xml><?xml version="1.0" encoding="utf-8"?>
<sst xmlns="http://schemas.openxmlformats.org/spreadsheetml/2006/main" count="582" uniqueCount="256">
  <si>
    <t>صندوق سرمایه گذاری بخشی صنایع سورنا</t>
  </si>
  <si>
    <t>صورت وضعیت پرتفوی سورنافود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</si>
  <si>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</si>
  <si>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</si>
  <si>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</si>
  <si>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</si>
  <si>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</si>
  <si>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</si>
  <si>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</si>
  <si>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</si>
  <si>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</si>
  <si>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</si>
  <si>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</si>
  <si>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</si>
  <si>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</si>
  <si>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</si>
  <si>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</si>
  <si>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اقتصادی و خودکفایی آزادگان</t>
  </si>
  <si>
    <t>بانک تجارت</t>
  </si>
  <si>
    <t>بهار رز عالیس چناران</t>
  </si>
  <si>
    <t>بیسکویت‌  گرجی‌</t>
  </si>
  <si>
    <t>پارس‌ مینو</t>
  </si>
  <si>
    <t>پاکدیس</t>
  </si>
  <si>
    <t>پگاه‌آذربایجان‌غربی‌</t>
  </si>
  <si>
    <t>توسعه نیشکر و  صنایع جانبی</t>
  </si>
  <si>
    <t>تولیدی‌مهرام‌</t>
  </si>
  <si>
    <t>ح . دشت‌ مرغاب‌</t>
  </si>
  <si>
    <t>دشت‌ مرغاب‌</t>
  </si>
  <si>
    <t>سالمین‌</t>
  </si>
  <si>
    <t>سپید ماکیان</t>
  </si>
  <si>
    <t>سیمرغ</t>
  </si>
  <si>
    <t>شوکو پارس</t>
  </si>
  <si>
    <t>شیر پاستوریزه پگاه گلپایگان</t>
  </si>
  <si>
    <t>شیرپاستوریزه‌پگاه‌اصفهان‌</t>
  </si>
  <si>
    <t>صنعت غذایی کورش</t>
  </si>
  <si>
    <t>صنعتی بهپاک</t>
  </si>
  <si>
    <t>صنعتی زر ماکارون</t>
  </si>
  <si>
    <t>صنعتی مینو</t>
  </si>
  <si>
    <t>صنعتی‌ بهشهر</t>
  </si>
  <si>
    <t>فرآورده های دامی ولبنی دالاهو</t>
  </si>
  <si>
    <t>فروشگاههای زنجیره ای افق کوروش</t>
  </si>
  <si>
    <t>گروه سرمایه گذاری لقمان</t>
  </si>
  <si>
    <t>گروه سرمایه گذاری میراث فرهنگی</t>
  </si>
  <si>
    <t>مخابرات ایران</t>
  </si>
  <si>
    <t>نشاسته و گلوکز آردینه</t>
  </si>
  <si>
    <t>ویتانا</t>
  </si>
  <si>
    <t>کشت و دامداری فکا</t>
  </si>
  <si>
    <t>کشت و صنعت جوین</t>
  </si>
  <si>
    <t>کشت و صنعت شهداب ناب خراسان</t>
  </si>
  <si>
    <t>کشت وصنعت بهاران گلبهار خراسان</t>
  </si>
  <si>
    <t>کشت‌ و صنعت‌ چین‌ چین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</si>
  <si>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</si>
  <si>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</si>
  <si>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</si>
  <si>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</si>
  <si>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</si>
  <si>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</si>
  <si>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</si>
  <si>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</si>
  <si>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</si>
  <si>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</si>
  <si>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</si>
  <si>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</si>
  <si>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</si>
  <si>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</si>
  <si>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</si>
  <si>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</si>
  <si>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</si>
  <si>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</si>
  <si>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</si>
  <si>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</si>
  <si>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</si>
  <si>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</si>
  <si>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</si>
  <si>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</si>
  <si>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</si>
  <si>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</si>
  <si>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</si>
  <si>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</si>
  <si>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</si>
  <si>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</si>
  <si>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</si>
  <si>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</si>
  <si>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</si>
  <si>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</si>
  <si>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</si>
  <si>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</si>
  <si>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</si>
  <si>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</si>
  <si>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</si>
  <si>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</si>
  <si>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</si>
  <si>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</si>
  <si>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</si>
  <si>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ملی بورس اوراق بهادار</t>
  </si>
  <si>
    <t>سپرده کوتاه مدت بانک دی حافظ</t>
  </si>
  <si>
    <t>صورت وضعیت درآمدها سورنافود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</si>
  <si>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</si>
  <si>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</si>
  <si>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</si>
  <si>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</si>
  <si>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</si>
  <si>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</si>
  <si>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</si>
  <si>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</si>
  <si>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</si>
  <si>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</si>
  <si>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</si>
  <si>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</si>
  <si>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</si>
  <si>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</si>
  <si>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</si>
  <si>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</si>
  <si>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</si>
  <si>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</si>
  <si>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</si>
  <si>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</si>
  <si>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</si>
  <si>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مهر</t>
  </si>
  <si>
    <t>سایپا</t>
  </si>
  <si>
    <t>-2-2</t>
  </si>
  <si>
    <t>درآمد حاصل از سرمایه­گذاری در واحدهای صندوق</t>
  </si>
  <si>
    <t>درآمد سود صندوق</t>
  </si>
  <si>
    <t>-3-2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</si>
  <si>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</si>
  <si>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</si>
  <si>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</si>
  <si>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</si>
  <si>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</si>
  <si>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</si>
  <si>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</si>
  <si>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</si>
  <si>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</si>
  <si>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</si>
  <si>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</si>
  <si>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</si>
  <si>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</si>
  <si>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</si>
  <si>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</si>
  <si>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</si>
  <si>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</si>
  <si>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</si>
  <si>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</si>
  <si>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</si>
  <si>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</si>
  <si>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</si>
  <si>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</si>
  <si>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</si>
  <si>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</si>
  <si>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</si>
  <si>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</si>
  <si>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1404/04/30</t>
  </si>
  <si>
    <t>1404/04/28</t>
  </si>
  <si>
    <t>1404/05/14</t>
  </si>
  <si>
    <t>1404/04/18</t>
  </si>
  <si>
    <t>1404/04/19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</si>
  <si>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</si>
  <si>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</si>
  <si>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</si>
  <si>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</si>
  <si>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</si>
  <si>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</si>
  <si>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</si>
  <si>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</si>
  <si>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</si>
  <si>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</si>
  <si>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</si>
  <si>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</si>
  <si>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</si>
  <si>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</si>
  <si>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</si>
  <si>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</si>
  <si>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</si>
  <si>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</si>
  <si>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</si>
  <si>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</si>
  <si>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</si>
  <si>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</si>
  <si>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</si>
  <si>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</si>
  <si>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</si>
  <si>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</si>
  <si>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</si>
  <si>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نام شرکت </t>
  </si>
  <si>
    <t>تولیدی ‌مهرام‌</t>
  </si>
  <si>
    <t>صندوق سرمایه گذاری بخشی صنایع سورنا- نماد سورنافود</t>
  </si>
  <si>
    <t>صورت وضعیت پرتفوی</t>
  </si>
  <si>
    <t>صندوق سرمایه گذاری بخشی صنایع سورنا- نماد سورفود</t>
  </si>
  <si>
    <t>صورت وضعیت درآمدها</t>
  </si>
  <si>
    <t xml:space="preserve">صورت وضعیت درآمدها </t>
  </si>
  <si>
    <t>صندوق سرمایه گذاری بخشی صنایع سورنا- سورنافود</t>
  </si>
  <si>
    <t>صندوق سرمایه گذاری بخشی صنایع سورنا-نماد سورنافود</t>
  </si>
  <si>
    <t>1404/06/31</t>
  </si>
  <si>
    <t>درصد به کل دارایی‌ها</t>
  </si>
  <si>
    <t>درآمد حاصل از سرمایه­گذاری در اوراق بهادار با درآمد ثابت</t>
  </si>
  <si>
    <t>سپرده کوتاه مدت بانک خاورمیانه</t>
  </si>
  <si>
    <t xml:space="preserve">سپرده کوتاه مدت بانک ملی </t>
  </si>
  <si>
    <t xml:space="preserve">سپرده کوتاه مدت بانک دی </t>
  </si>
  <si>
    <t xml:space="preserve"> شوکو پارس</t>
  </si>
  <si>
    <t xml:space="preserve"> اقتصادی و خودکفایی آزادگان</t>
  </si>
  <si>
    <t xml:space="preserve"> پاکدیس</t>
  </si>
  <si>
    <t xml:space="preserve"> شیر پاستوریزه پگاه گلپایگان</t>
  </si>
  <si>
    <t>کشاورزی و دامپروری بینالود</t>
  </si>
  <si>
    <t xml:space="preserve"> کشت و صنعت جوین</t>
  </si>
  <si>
    <t xml:space="preserve"> کشت و دامداری فکا</t>
  </si>
  <si>
    <t xml:space="preserve"> سیمرغ</t>
  </si>
  <si>
    <t xml:space="preserve"> کشت وصنعت بهاران گلبهار خراسان</t>
  </si>
  <si>
    <t xml:space="preserve"> ویتانا</t>
  </si>
  <si>
    <t xml:space="preserve"> صنعتی زر ماکارون</t>
  </si>
  <si>
    <t xml:space="preserve"> صنعت غذایی کورش</t>
  </si>
  <si>
    <t xml:space="preserve"> سپید ماکیان</t>
  </si>
  <si>
    <t xml:space="preserve"> صنعتی مینو</t>
  </si>
  <si>
    <t xml:space="preserve"> بهار رز عالیس چناران</t>
  </si>
  <si>
    <t xml:space="preserve"> آلومینای ایران</t>
  </si>
  <si>
    <t xml:space="preserve"> نشاسته و گلوکز آردینه</t>
  </si>
  <si>
    <t xml:space="preserve"> فرآورده های دامی ولبنی دالاهو</t>
  </si>
  <si>
    <t xml:space="preserve"> سالمین‌</t>
  </si>
  <si>
    <t xml:space="preserve"> بانک تجارت</t>
  </si>
  <si>
    <t>شیرپاستوریزه‌پگاه اصفهان‌</t>
  </si>
  <si>
    <t xml:space="preserve"> تولیدی ‌مهرام‌</t>
  </si>
  <si>
    <t xml:space="preserve"> پگاه‌ آذربایجان‌غربی‌</t>
  </si>
  <si>
    <t xml:space="preserve"> کشت‌ و صنعت‌ چین‌ چین</t>
  </si>
  <si>
    <t xml:space="preserve"> دشت‌ مرغاب‌</t>
  </si>
  <si>
    <t>حق تقدم دشت مرغاب</t>
  </si>
  <si>
    <t>1-2-درآمد حاصل از سرمایه­گذاری در سهام و حق تقدم سهام</t>
  </si>
  <si>
    <t>برای ماه منتهی به 1404/07/30</t>
  </si>
  <si>
    <t>1404/07/30</t>
  </si>
  <si>
    <t>بیمه رازی</t>
  </si>
  <si>
    <t>پارس مینو</t>
  </si>
  <si>
    <t>پتروشیمی شیراز</t>
  </si>
  <si>
    <t>تهیه توزیع غذای دنا آفرین فدک</t>
  </si>
  <si>
    <t>جنرال مکانیک</t>
  </si>
  <si>
    <t>معدنی و صنعتی گل گهر</t>
  </si>
  <si>
    <t>سرمایه‌گذاری غدیر(هلدینگ</t>
  </si>
  <si>
    <t>پالایش نفت بندرعباس</t>
  </si>
  <si>
    <t>توسعه‌ صنایع‌ بهشهر(هلدینگ</t>
  </si>
  <si>
    <t>مدیریت انرژی امید تابان هور</t>
  </si>
  <si>
    <t xml:space="preserve"> توسعه‌ صنایع‌ بهشهر(هلدینگ</t>
  </si>
  <si>
    <t>کشت و صنعت چین چین</t>
  </si>
  <si>
    <t>1404/.07/26</t>
  </si>
  <si>
    <t>1404/01/31</t>
  </si>
  <si>
    <t>نشاسته و گلوگز آردینه</t>
  </si>
  <si>
    <t>توسعه صنایع بهشهر</t>
  </si>
  <si>
    <t>سرمایه گذاری غدیر</t>
  </si>
  <si>
    <t>فروشگاه های زنجیره ای افق کوروش</t>
  </si>
  <si>
    <t>صنعتی بهشهر</t>
  </si>
  <si>
    <r>
      <t>شیر پاستوریزه‌پگاه</t>
    </r>
    <r>
      <rPr>
        <b/>
        <sz val="12"/>
        <color rgb="FF000000"/>
        <rFont val="B Nazanin"/>
        <charset val="178"/>
      </rPr>
      <t>‌</t>
    </r>
    <r>
      <rPr>
        <sz val="12"/>
        <color rgb="FF000000"/>
        <rFont val="B Nazanin"/>
        <charset val="178"/>
      </rPr>
      <t>اصفهان</t>
    </r>
  </si>
  <si>
    <t>بیسکویت گرجی</t>
  </si>
  <si>
    <t>کشت و صنعت و جوین</t>
  </si>
  <si>
    <t>صنعت غذایی کوروش</t>
  </si>
  <si>
    <t>توسعه و نیشکر صنایع جانبی</t>
  </si>
  <si>
    <t>دشت مرغاب</t>
  </si>
  <si>
    <t>سالمین</t>
  </si>
  <si>
    <t>تولیدی مهرام</t>
  </si>
  <si>
    <t>اقتصادی و خودکفایی آزاداگان</t>
  </si>
  <si>
    <t>شیر پاستوریزه‌پگاه‌ گلپایگان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</si>
</sst>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1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79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8" fontId="3" fillId="2" borderId="5" xfId="0" applyNumberFormat="1" applyFont="1" applyFill="1" applyBorder="1" applyAlignment="1">
      <alignment horizontal="center" vertical="center"/>
    </xf>
    <xf numFmtId="38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11" fillId="0" borderId="5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38" fontId="12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8" fontId="12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8" fontId="6" fillId="2" borderId="0" xfId="0" applyNumberFormat="1" applyFont="1" applyFill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38" fontId="11" fillId="2" borderId="5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38" fontId="8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left"/>
    </xf>
    <xf numFmtId="38" fontId="4" fillId="2" borderId="0" xfId="0" applyNumberFormat="1" applyFont="1" applyFill="1" applyAlignment="1">
      <alignment horizontal="left"/>
    </xf>
    <xf numFmtId="38" fontId="13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8" fontId="4" fillId="2" borderId="4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38" fontId="6" fillId="0" borderId="2" xfId="0" applyNumberFormat="1" applyFont="1" applyBorder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8" fontId="13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3" fillId="0" borderId="5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left"/>
    </xf>
    <xf numFmtId="3" fontId="13" fillId="0" borderId="5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38" fontId="4" fillId="2" borderId="0" xfId="0" applyNumberFormat="1" applyFont="1" applyFill="1" applyAlignment="1">
      <alignment horizontal="center" vertical="center" wrapText="1"/>
    </xf>
    <xf numFmtId="164" fontId="4" fillId="2" borderId="0" xfId="1" applyNumberFormat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5" fontId="4" fillId="2" borderId="0" xfId="1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  <xf numFmtId="37" fontId="4" fillId="2" borderId="0" xfId="1" applyNumberFormat="1" applyFont="1" applyFill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8" fontId="7" fillId="0" borderId="5" xfId="0" applyNumberFormat="1" applyFont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13" fillId="0" borderId="7" xfId="0" applyNumberFormat="1" applyFont="1" applyBorder="1" applyAlignment="1">
      <alignment horizontal="center" vertical="center"/>
    </xf>
    <xf numFmtId="38" fontId="13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38" fontId="3" fillId="0" borderId="2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38" fontId="1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9:C24"/>
  <sheetViews>
    <sheetView rightToLeft="1" view="pageBreakPreview" zoomScaleNormal="100" zoomScaleSheetLayoutView="100" workbookViewId="0">
      <selection activeCell="B23" sqref="B23:B24"/>
    </sheetView>
  </sheetViews>
  <sheetFormatPr defaultRowHeight="12.75" x14ac:dyDescent="0.2"/>
  <cols>
    <col min="1" max="1" width="31.5703125" customWidth="1"/>
    <col min="2" max="2" width="44.7109375" customWidth="1"/>
    <col min="3" max="3" width="30.7109375" customWidth="1"/>
  </cols>
  <sheetData>
    <row r="19" spans="1:3" ht="29.1" customHeight="1" x14ac:dyDescent="0.2">
      <c r="A19" s="133" t="s">
        <v>187</v>
      </c>
      <c r="B19" s="133"/>
      <c r="C19" s="133"/>
    </row>
    <row r="20" spans="1:3" ht="21.75" customHeight="1" x14ac:dyDescent="0.2">
      <c r="A20" s="133" t="s">
        <v>186</v>
      </c>
      <c r="B20" s="133"/>
      <c r="C20" s="133"/>
    </row>
    <row r="21" spans="1:3" ht="21.75" customHeight="1" x14ac:dyDescent="0.2">
      <c r="A21" s="133" t="s">
        <v>225</v>
      </c>
      <c r="B21" s="133"/>
      <c r="C21" s="133"/>
    </row>
    <row r="22" spans="1:3" ht="27" customHeight="1" x14ac:dyDescent="0.2"/>
    <row r="23" spans="1:3" ht="123.6" customHeight="1" x14ac:dyDescent="0.2">
      <c r="B23" s="134"/>
    </row>
    <row r="24" spans="1:3" ht="123.6" customHeight="1" x14ac:dyDescent="0.2">
      <c r="B24" s="134"/>
    </row>
  </sheetData>
  <mergeCells count="4">
    <mergeCell ref="A19:C19"/>
    <mergeCell ref="A20:C20"/>
    <mergeCell ref="A21:C21"/>
    <mergeCell ref="B23:B24"/>
  </mergeCells>
  <pageMargins left="0.39" right="0.39" top="0.39" bottom="0.39" header="0" footer="0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7"/>
  <sheetViews>
    <sheetView rightToLeft="1" view="pageBreakPreview" zoomScaleNormal="100" zoomScaleSheetLayoutView="100" workbookViewId="0">
      <selection activeCell="P6" sqref="P6:P7"/>
    </sheetView>
  </sheetViews>
  <sheetFormatPr defaultRowHeight="30" customHeight="1" x14ac:dyDescent="0.45"/>
  <cols>
    <col min="1" max="1" width="5.140625" style="18" customWidth="1"/>
    <col min="2" max="2" width="18.140625" style="18" customWidth="1"/>
    <col min="3" max="3" width="1.28515625" style="18" customWidth="1"/>
    <col min="4" max="4" width="13" style="18" customWidth="1"/>
    <col min="5" max="5" width="1.28515625" style="18" customWidth="1"/>
    <col min="6" max="6" width="14.28515625" style="18" customWidth="1"/>
    <col min="7" max="7" width="1.28515625" style="18" customWidth="1"/>
    <col min="8" max="8" width="13" style="18" customWidth="1"/>
    <col min="9" max="9" width="1.28515625" style="18" customWidth="1"/>
    <col min="10" max="10" width="13" style="18" customWidth="1"/>
    <col min="11" max="11" width="1.28515625" style="18" customWidth="1"/>
    <col min="12" max="12" width="15.5703125" style="18" customWidth="1"/>
    <col min="13" max="13" width="1.28515625" style="18" customWidth="1"/>
    <col min="14" max="14" width="13" style="18" customWidth="1"/>
    <col min="15" max="15" width="1.28515625" style="18" customWidth="1"/>
    <col min="16" max="16" width="14.28515625" style="18" customWidth="1"/>
    <col min="17" max="17" width="1.28515625" style="18" customWidth="1"/>
    <col min="18" max="18" width="13" style="18" customWidth="1"/>
    <col min="19" max="19" width="1.28515625" style="18" customWidth="1"/>
    <col min="20" max="20" width="13" style="18" customWidth="1"/>
    <col min="21" max="21" width="1.28515625" style="18" customWidth="1"/>
    <col min="22" max="22" width="15.5703125" style="18" customWidth="1"/>
    <col min="23" max="23" width="0.28515625" style="18" customWidth="1"/>
    <col min="24" max="16384" width="9.140625" style="18"/>
  </cols>
  <sheetData>
    <row r="1" spans="1:22" ht="30" customHeight="1" x14ac:dyDescent="0.45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</row>
    <row r="2" spans="1:22" ht="30" customHeight="1" x14ac:dyDescent="0.45">
      <c r="A2" s="149" t="s">
        <v>188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</row>
    <row r="3" spans="1:22" ht="30" customHeight="1" x14ac:dyDescent="0.45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</row>
    <row r="4" spans="1:22" ht="30" customHeight="1" x14ac:dyDescent="0.45">
      <c r="A4" s="17" t="s">
        <v>120</v>
      </c>
      <c r="B4" s="150" t="s">
        <v>121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</row>
    <row r="5" spans="1:22" ht="30" customHeight="1" x14ac:dyDescent="0.45">
      <c r="D5" s="151" t="s">
        <v>113</v>
      </c>
      <c r="E5" s="151"/>
      <c r="F5" s="151"/>
      <c r="G5" s="151"/>
      <c r="H5" s="151"/>
      <c r="I5" s="151"/>
      <c r="J5" s="151"/>
      <c r="K5" s="151"/>
      <c r="L5" s="151"/>
      <c r="N5" s="151" t="s">
        <v>114</v>
      </c>
      <c r="O5" s="151"/>
      <c r="P5" s="151"/>
      <c r="Q5" s="151"/>
      <c r="R5" s="151"/>
      <c r="S5" s="151"/>
      <c r="T5" s="151"/>
      <c r="U5" s="151"/>
      <c r="V5" s="151"/>
    </row>
    <row r="6" spans="1:22" s="36" customFormat="1" ht="39" customHeight="1" x14ac:dyDescent="0.45">
      <c r="A6" s="174" t="s">
        <v>68</v>
      </c>
      <c r="B6" s="174"/>
      <c r="D6" s="156" t="s">
        <v>122</v>
      </c>
      <c r="E6" s="37"/>
      <c r="F6" s="156" t="s">
        <v>116</v>
      </c>
      <c r="G6" s="37"/>
      <c r="H6" s="156" t="s">
        <v>117</v>
      </c>
      <c r="I6" s="37"/>
      <c r="J6" s="160" t="s">
        <v>51</v>
      </c>
      <c r="K6" s="160"/>
      <c r="L6" s="160"/>
      <c r="N6" s="156" t="s">
        <v>122</v>
      </c>
      <c r="O6" s="37"/>
      <c r="P6" s="156" t="s">
        <v>116</v>
      </c>
      <c r="Q6" s="37"/>
      <c r="R6" s="156" t="s">
        <v>117</v>
      </c>
      <c r="S6" s="37"/>
      <c r="T6" s="160" t="s">
        <v>51</v>
      </c>
      <c r="U6" s="160"/>
      <c r="V6" s="160"/>
    </row>
    <row r="7" spans="1:22" s="36" customFormat="1" ht="37.5" customHeight="1" x14ac:dyDescent="0.45">
      <c r="A7" s="157"/>
      <c r="B7" s="157"/>
      <c r="D7" s="157"/>
      <c r="F7" s="157"/>
      <c r="H7" s="157"/>
      <c r="J7" s="7" t="s">
        <v>90</v>
      </c>
      <c r="K7" s="37"/>
      <c r="L7" s="7" t="s">
        <v>101</v>
      </c>
      <c r="N7" s="157"/>
      <c r="P7" s="157"/>
      <c r="R7" s="157"/>
      <c r="T7" s="7" t="s">
        <v>90</v>
      </c>
      <c r="U7" s="37"/>
      <c r="V7" s="7" t="s">
        <v>101</v>
      </c>
    </row>
  </sheetData>
  <mergeCells count="15">
    <mergeCell ref="J6:L6"/>
    <mergeCell ref="T6:V6"/>
    <mergeCell ref="A1:V1"/>
    <mergeCell ref="A2:V2"/>
    <mergeCell ref="A3:V3"/>
    <mergeCell ref="B4:V4"/>
    <mergeCell ref="D5:L5"/>
    <mergeCell ref="N5:V5"/>
    <mergeCell ref="D6:D7"/>
    <mergeCell ref="R6:R7"/>
    <mergeCell ref="P6:P7"/>
    <mergeCell ref="N6:N7"/>
    <mergeCell ref="H6:H7"/>
    <mergeCell ref="F6:F7"/>
    <mergeCell ref="A6:B7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6"/>
  <sheetViews>
    <sheetView rightToLeft="1" view="pageBreakPreview" zoomScaleNormal="100" zoomScaleSheetLayoutView="100" workbookViewId="0">
      <selection activeCell="V17" sqref="V17"/>
    </sheetView>
  </sheetViews>
  <sheetFormatPr defaultRowHeight="30" customHeight="1" x14ac:dyDescent="0.45"/>
  <cols>
    <col min="1" max="1" width="5.140625" style="18" customWidth="1"/>
    <col min="2" max="2" width="18.140625" style="18" customWidth="1"/>
    <col min="3" max="3" width="1.28515625" style="18" customWidth="1"/>
    <col min="4" max="4" width="17.140625" style="18" customWidth="1"/>
    <col min="5" max="5" width="1.28515625" style="18" customWidth="1"/>
    <col min="6" max="6" width="17.7109375" style="18" customWidth="1"/>
    <col min="7" max="7" width="1.28515625" style="18" customWidth="1"/>
    <col min="8" max="8" width="13" style="18" customWidth="1"/>
    <col min="9" max="9" width="1.28515625" style="18" customWidth="1"/>
    <col min="10" max="10" width="19.42578125" style="18" customWidth="1"/>
    <col min="11" max="11" width="1.28515625" style="18" customWidth="1"/>
    <col min="12" max="12" width="16" style="18" customWidth="1"/>
    <col min="13" max="13" width="1.28515625" style="18" customWidth="1"/>
    <col min="14" max="14" width="16.85546875" style="18" customWidth="1"/>
    <col min="15" max="15" width="1.28515625" style="18" customWidth="1"/>
    <col min="16" max="16" width="13" style="18" customWidth="1"/>
    <col min="17" max="17" width="1.28515625" style="18" customWidth="1"/>
    <col min="18" max="18" width="19.42578125" style="18" customWidth="1"/>
    <col min="19" max="19" width="0.28515625" style="18" customWidth="1"/>
    <col min="20" max="16384" width="9.140625" style="18"/>
  </cols>
  <sheetData>
    <row r="1" spans="1:18" ht="30" customHeight="1" x14ac:dyDescent="0.45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18" ht="30" customHeight="1" x14ac:dyDescent="0.45">
      <c r="A2" s="149" t="s">
        <v>189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ht="30" customHeight="1" x14ac:dyDescent="0.45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1:18" ht="30" customHeight="1" x14ac:dyDescent="0.45">
      <c r="A4" s="17" t="s">
        <v>123</v>
      </c>
      <c r="B4" s="150" t="s">
        <v>194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5" spans="1:18" ht="30" customHeight="1" x14ac:dyDescent="0.45">
      <c r="D5" s="151" t="s">
        <v>113</v>
      </c>
      <c r="E5" s="151"/>
      <c r="F5" s="151"/>
      <c r="G5" s="151"/>
      <c r="H5" s="151"/>
      <c r="I5" s="151"/>
      <c r="J5" s="151"/>
      <c r="L5" s="151" t="s">
        <v>114</v>
      </c>
      <c r="M5" s="151"/>
      <c r="N5" s="151"/>
      <c r="O5" s="151"/>
      <c r="P5" s="151"/>
      <c r="Q5" s="151"/>
      <c r="R5" s="151"/>
    </row>
    <row r="6" spans="1:18" ht="30" customHeight="1" x14ac:dyDescent="0.45">
      <c r="A6" s="151" t="s">
        <v>124</v>
      </c>
      <c r="B6" s="151"/>
      <c r="D6" s="1" t="s">
        <v>125</v>
      </c>
      <c r="F6" s="1" t="s">
        <v>116</v>
      </c>
      <c r="H6" s="1" t="s">
        <v>117</v>
      </c>
      <c r="J6" s="1" t="s">
        <v>51</v>
      </c>
      <c r="L6" s="1" t="s">
        <v>125</v>
      </c>
      <c r="N6" s="1" t="s">
        <v>116</v>
      </c>
      <c r="P6" s="1" t="s">
        <v>117</v>
      </c>
      <c r="R6" s="1" t="s">
        <v>51</v>
      </c>
    </row>
  </sheetData>
  <mergeCells count="7">
    <mergeCell ref="A6:B6"/>
    <mergeCell ref="A1:R1"/>
    <mergeCell ref="A2:R2"/>
    <mergeCell ref="A3:R3"/>
    <mergeCell ref="B4:R4"/>
    <mergeCell ref="D5:J5"/>
    <mergeCell ref="L5:R5"/>
  </mergeCells>
  <pageMargins left="0.39" right="0.39" top="0.39" bottom="0.39" header="0" footer="0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8"/>
  <sheetViews>
    <sheetView rightToLeft="1" view="pageBreakPreview" zoomScaleNormal="100" zoomScaleSheetLayoutView="100" workbookViewId="0">
      <selection activeCell="F14" sqref="F14"/>
    </sheetView>
  </sheetViews>
  <sheetFormatPr defaultRowHeight="30" customHeight="1" x14ac:dyDescent="0.45"/>
  <cols>
    <col min="1" max="1" width="7.7109375" style="8" customWidth="1"/>
    <col min="2" max="2" width="5.140625" style="8" customWidth="1"/>
    <col min="3" max="3" width="1.28515625" style="8" customWidth="1"/>
    <col min="4" max="4" width="13" style="8" customWidth="1"/>
    <col min="5" max="5" width="1.28515625" style="8" customWidth="1"/>
    <col min="6" max="6" width="14.28515625" style="8" customWidth="1"/>
    <col min="7" max="7" width="1.28515625" style="8" customWidth="1"/>
    <col min="8" max="8" width="13" style="8" customWidth="1"/>
    <col min="9" max="9" width="1.28515625" style="8" customWidth="1"/>
    <col min="10" max="10" width="10.42578125" style="8" customWidth="1"/>
    <col min="11" max="11" width="9.140625" style="8" customWidth="1"/>
    <col min="12" max="12" width="1.28515625" style="8" customWidth="1"/>
    <col min="13" max="13" width="27.85546875" style="8" customWidth="1"/>
    <col min="14" max="14" width="1.28515625" style="8" customWidth="1"/>
    <col min="15" max="15" width="14.28515625" style="8" customWidth="1"/>
    <col min="16" max="16" width="1.28515625" style="8" customWidth="1"/>
    <col min="17" max="17" width="24" style="8" customWidth="1"/>
    <col min="18" max="18" width="0.28515625" style="18" customWidth="1"/>
    <col min="19" max="16384" width="9.140625" style="18"/>
  </cols>
  <sheetData>
    <row r="1" spans="1:17" ht="30" customHeight="1" x14ac:dyDescent="0.45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30" customHeight="1" x14ac:dyDescent="0.45">
      <c r="A2" s="149" t="s">
        <v>188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17" ht="30" customHeight="1" x14ac:dyDescent="0.45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17" s="38" customFormat="1" ht="30" customHeight="1" x14ac:dyDescent="0.45">
      <c r="A4" s="17" t="s">
        <v>126</v>
      </c>
      <c r="B4" s="150" t="s">
        <v>127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ht="30" customHeight="1" x14ac:dyDescent="0.45">
      <c r="A5" s="149" t="s">
        <v>130</v>
      </c>
      <c r="B5" s="149"/>
      <c r="D5" s="149" t="s">
        <v>131</v>
      </c>
      <c r="F5" s="149" t="s">
        <v>132</v>
      </c>
      <c r="H5" s="149" t="s">
        <v>62</v>
      </c>
      <c r="J5" s="149" t="s">
        <v>133</v>
      </c>
      <c r="K5" s="149"/>
      <c r="M5" s="175" t="s">
        <v>128</v>
      </c>
      <c r="O5" s="149" t="s">
        <v>134</v>
      </c>
      <c r="Q5" s="175" t="s">
        <v>129</v>
      </c>
    </row>
    <row r="6" spans="1:17" ht="13.5" customHeight="1" x14ac:dyDescent="0.45">
      <c r="A6" s="158"/>
      <c r="B6" s="158"/>
      <c r="D6" s="158"/>
      <c r="F6" s="158"/>
      <c r="H6" s="158"/>
      <c r="J6" s="158"/>
      <c r="K6" s="158"/>
      <c r="M6" s="175"/>
      <c r="O6" s="158"/>
      <c r="Q6" s="175"/>
    </row>
    <row r="7" spans="1:17" ht="30" customHeight="1" x14ac:dyDescent="0.45">
      <c r="A7" s="153"/>
      <c r="B7" s="152"/>
      <c r="D7" s="26"/>
      <c r="F7" s="26"/>
      <c r="H7" s="9"/>
      <c r="J7" s="9"/>
      <c r="K7" s="9"/>
      <c r="M7" s="9"/>
      <c r="O7" s="9"/>
      <c r="Q7" s="9"/>
    </row>
    <row r="8" spans="1:17" ht="30" customHeight="1" x14ac:dyDescent="0.45">
      <c r="A8" s="9"/>
    </row>
  </sheetData>
  <mergeCells count="13">
    <mergeCell ref="A7:B7"/>
    <mergeCell ref="A1:Q1"/>
    <mergeCell ref="A2:Q2"/>
    <mergeCell ref="A3:Q3"/>
    <mergeCell ref="B4:Q4"/>
    <mergeCell ref="M5:M6"/>
    <mergeCell ref="Q5:Q6"/>
    <mergeCell ref="O5:O6"/>
    <mergeCell ref="J5:K6"/>
    <mergeCell ref="H5:H6"/>
    <mergeCell ref="F5:F6"/>
    <mergeCell ref="D5:D6"/>
    <mergeCell ref="A5:B6"/>
  </mergeCells>
  <pageMargins left="0.39" right="0.39" top="0.39" bottom="0.39" header="0" footer="0"/>
  <pageSetup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0"/>
  <sheetViews>
    <sheetView rightToLeft="1" zoomScaleNormal="100" workbookViewId="0">
      <selection activeCell="F9" sqref="F9"/>
    </sheetView>
  </sheetViews>
  <sheetFormatPr defaultRowHeight="30" customHeight="1" x14ac:dyDescent="0.45"/>
  <cols>
    <col min="1" max="1" width="5.140625" style="18" customWidth="1"/>
    <col min="2" max="2" width="34.140625" style="18" customWidth="1"/>
    <col min="3" max="3" width="1.28515625" style="18" customWidth="1"/>
    <col min="4" max="4" width="19.42578125" style="18" customWidth="1"/>
    <col min="5" max="5" width="1.28515625" style="18" customWidth="1"/>
    <col min="6" max="6" width="13.5703125" style="18" customWidth="1"/>
    <col min="7" max="7" width="1.28515625" style="18" customWidth="1"/>
    <col min="8" max="8" width="19.42578125" style="18" customWidth="1"/>
    <col min="9" max="9" width="1.28515625" style="18" customWidth="1"/>
    <col min="10" max="10" width="15.7109375" style="18" customWidth="1"/>
    <col min="11" max="11" width="0.28515625" style="18" customWidth="1"/>
    <col min="12" max="16384" width="9.140625" style="18"/>
  </cols>
  <sheetData>
    <row r="1" spans="1:10" ht="30" customHeight="1" x14ac:dyDescent="0.45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30" customHeight="1" x14ac:dyDescent="0.45">
      <c r="A2" s="149" t="s">
        <v>188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30" customHeight="1" x14ac:dyDescent="0.45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30" customHeight="1" x14ac:dyDescent="0.45">
      <c r="A4" s="17" t="s">
        <v>135</v>
      </c>
      <c r="B4" s="150" t="s">
        <v>136</v>
      </c>
      <c r="C4" s="150"/>
      <c r="D4" s="150"/>
      <c r="E4" s="150"/>
      <c r="F4" s="150"/>
      <c r="G4" s="150"/>
      <c r="H4" s="150"/>
      <c r="I4" s="150"/>
      <c r="J4" s="150"/>
    </row>
    <row r="5" spans="1:10" ht="30" customHeight="1" x14ac:dyDescent="0.45">
      <c r="D5" s="151" t="s">
        <v>113</v>
      </c>
      <c r="E5" s="151"/>
      <c r="F5" s="151"/>
      <c r="H5" s="151" t="s">
        <v>114</v>
      </c>
      <c r="I5" s="151"/>
      <c r="J5" s="151"/>
    </row>
    <row r="6" spans="1:10" ht="42.75" customHeight="1" x14ac:dyDescent="0.45">
      <c r="A6" s="151" t="s">
        <v>137</v>
      </c>
      <c r="B6" s="151"/>
      <c r="D6" s="7" t="s">
        <v>138</v>
      </c>
      <c r="E6" s="19"/>
      <c r="F6" s="7" t="s">
        <v>139</v>
      </c>
      <c r="H6" s="7" t="s">
        <v>138</v>
      </c>
      <c r="I6" s="19"/>
      <c r="J6" s="7" t="s">
        <v>139</v>
      </c>
    </row>
    <row r="7" spans="1:10" ht="30" customHeight="1" x14ac:dyDescent="0.45">
      <c r="A7" s="154" t="s">
        <v>93</v>
      </c>
      <c r="B7" s="154"/>
      <c r="C7" s="8"/>
      <c r="D7" s="10">
        <v>7881</v>
      </c>
      <c r="E7" s="8"/>
      <c r="F7" s="11"/>
      <c r="G7" s="8"/>
      <c r="H7" s="10">
        <v>518806</v>
      </c>
      <c r="J7" s="3"/>
    </row>
    <row r="8" spans="1:10" ht="30" customHeight="1" x14ac:dyDescent="0.45">
      <c r="A8" s="155" t="s">
        <v>94</v>
      </c>
      <c r="B8" s="155"/>
      <c r="C8" s="8"/>
      <c r="D8" s="12">
        <v>39692</v>
      </c>
      <c r="E8" s="8"/>
      <c r="F8" s="13"/>
      <c r="G8" s="8"/>
      <c r="H8" s="12">
        <v>190548420</v>
      </c>
      <c r="J8" s="4"/>
    </row>
    <row r="9" spans="1:10" ht="30" customHeight="1" x14ac:dyDescent="0.45">
      <c r="A9" s="155" t="s">
        <v>95</v>
      </c>
      <c r="B9" s="155"/>
      <c r="C9" s="8"/>
      <c r="D9" s="14">
        <v>72017</v>
      </c>
      <c r="E9" s="8"/>
      <c r="F9" s="15"/>
      <c r="G9" s="8"/>
      <c r="H9" s="14">
        <v>297064</v>
      </c>
      <c r="J9" s="5"/>
    </row>
    <row r="10" spans="1:10" s="39" customFormat="1" ht="30" customHeight="1" x14ac:dyDescent="0.55000000000000004">
      <c r="A10" s="149" t="s">
        <v>51</v>
      </c>
      <c r="B10" s="149"/>
      <c r="C10" s="27"/>
      <c r="D10" s="33">
        <f>SUM(D7:D9)</f>
        <v>119590</v>
      </c>
      <c r="E10" s="27"/>
      <c r="F10" s="33"/>
      <c r="G10" s="27"/>
      <c r="H10" s="33">
        <f>SUM(H7:H9)</f>
        <v>191364290</v>
      </c>
      <c r="J10" s="40"/>
    </row>
  </sheetData>
  <mergeCells count="11"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view="pageBreakPreview" zoomScaleNormal="100" zoomScaleSheetLayoutView="100" workbookViewId="0">
      <selection activeCell="E11" sqref="E11"/>
    </sheetView>
  </sheetViews>
  <sheetFormatPr defaultRowHeight="30" customHeight="1" x14ac:dyDescent="0.45"/>
  <cols>
    <col min="1" max="1" width="5.140625" style="8" customWidth="1"/>
    <col min="2" max="2" width="41.5703125" style="8" customWidth="1"/>
    <col min="3" max="3" width="1.28515625" style="8" customWidth="1"/>
    <col min="4" max="4" width="19.42578125" style="8" customWidth="1"/>
    <col min="5" max="5" width="1.28515625" style="8" customWidth="1"/>
    <col min="6" max="6" width="19.42578125" style="8" customWidth="1"/>
    <col min="7" max="7" width="0.28515625" style="18" customWidth="1"/>
    <col min="8" max="16384" width="9.140625" style="18"/>
  </cols>
  <sheetData>
    <row r="1" spans="1:6" ht="30" customHeight="1" x14ac:dyDescent="0.45">
      <c r="A1" s="149" t="s">
        <v>190</v>
      </c>
      <c r="B1" s="149"/>
      <c r="C1" s="149"/>
      <c r="D1" s="149"/>
      <c r="E1" s="149"/>
      <c r="F1" s="149"/>
    </row>
    <row r="2" spans="1:6" ht="30" customHeight="1" x14ac:dyDescent="0.45">
      <c r="A2" s="149" t="s">
        <v>189</v>
      </c>
      <c r="B2" s="149"/>
      <c r="C2" s="149"/>
      <c r="D2" s="149"/>
      <c r="E2" s="149"/>
      <c r="F2" s="149"/>
    </row>
    <row r="3" spans="1:6" ht="30" customHeight="1" x14ac:dyDescent="0.45">
      <c r="A3" s="149" t="s">
        <v>225</v>
      </c>
      <c r="B3" s="149"/>
      <c r="C3" s="149"/>
      <c r="D3" s="149"/>
      <c r="E3" s="149"/>
      <c r="F3" s="149"/>
    </row>
    <row r="5" spans="1:6" s="38" customFormat="1" ht="30" customHeight="1" x14ac:dyDescent="0.45">
      <c r="A5" s="17" t="s">
        <v>140</v>
      </c>
      <c r="B5" s="150" t="s">
        <v>111</v>
      </c>
      <c r="C5" s="150"/>
      <c r="D5" s="150"/>
      <c r="E5" s="150"/>
      <c r="F5" s="150"/>
    </row>
    <row r="6" spans="1:6" ht="30" customHeight="1" x14ac:dyDescent="0.45">
      <c r="D6" s="1" t="s">
        <v>113</v>
      </c>
      <c r="F6" s="1" t="s">
        <v>226</v>
      </c>
    </row>
    <row r="7" spans="1:6" ht="30" customHeight="1" x14ac:dyDescent="0.45">
      <c r="A7" s="151" t="s">
        <v>111</v>
      </c>
      <c r="B7" s="151"/>
      <c r="D7" s="2" t="s">
        <v>90</v>
      </c>
      <c r="F7" s="2" t="s">
        <v>90</v>
      </c>
    </row>
    <row r="8" spans="1:6" ht="30" customHeight="1" x14ac:dyDescent="0.45">
      <c r="A8" s="163" t="s">
        <v>111</v>
      </c>
      <c r="B8" s="163"/>
      <c r="D8" s="12">
        <v>2668590057</v>
      </c>
      <c r="F8" s="10">
        <v>6769849428</v>
      </c>
    </row>
    <row r="9" spans="1:6" ht="30" customHeight="1" x14ac:dyDescent="0.45">
      <c r="A9" s="164" t="s">
        <v>141</v>
      </c>
      <c r="B9" s="164"/>
      <c r="D9" s="12">
        <v>0</v>
      </c>
      <c r="F9" s="12">
        <v>0</v>
      </c>
    </row>
    <row r="10" spans="1:6" ht="30" customHeight="1" x14ac:dyDescent="0.45">
      <c r="A10" s="164" t="s">
        <v>142</v>
      </c>
      <c r="B10" s="164"/>
      <c r="D10" s="14">
        <v>898413</v>
      </c>
      <c r="F10" s="14">
        <v>9161537</v>
      </c>
    </row>
    <row r="11" spans="1:6" ht="30" customHeight="1" x14ac:dyDescent="0.45">
      <c r="A11" s="149" t="s">
        <v>51</v>
      </c>
      <c r="B11" s="149"/>
      <c r="D11" s="16">
        <f>D8+D9+D10</f>
        <v>2669488470</v>
      </c>
      <c r="F11" s="16">
        <f>SUM(F8:F10)</f>
        <v>6779010965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6"/>
  <sheetViews>
    <sheetView rightToLeft="1" view="pageBreakPreview" zoomScaleNormal="100" zoomScaleSheetLayoutView="100" workbookViewId="0">
      <selection activeCell="S26" sqref="S26"/>
    </sheetView>
  </sheetViews>
  <sheetFormatPr defaultRowHeight="30" customHeight="1" x14ac:dyDescent="0.45"/>
  <cols>
    <col min="1" max="1" width="39" style="8" customWidth="1"/>
    <col min="2" max="2" width="1.28515625" style="8" customWidth="1"/>
    <col min="3" max="3" width="16.85546875" style="8" customWidth="1"/>
    <col min="4" max="4" width="1.28515625" style="8" customWidth="1"/>
    <col min="5" max="5" width="20.7109375" style="8" customWidth="1"/>
    <col min="6" max="6" width="1.28515625" style="8" customWidth="1"/>
    <col min="7" max="7" width="15.5703125" style="8" customWidth="1"/>
    <col min="8" max="8" width="1.28515625" style="8" customWidth="1"/>
    <col min="9" max="9" width="17.7109375" style="8" customWidth="1"/>
    <col min="10" max="10" width="1.28515625" style="8" customWidth="1"/>
    <col min="11" max="11" width="16.7109375" style="8" customWidth="1"/>
    <col min="12" max="12" width="1.28515625" style="8" customWidth="1"/>
    <col min="13" max="13" width="15.5703125" style="8" customWidth="1"/>
    <col min="14" max="14" width="1.28515625" style="8" customWidth="1"/>
    <col min="15" max="15" width="18.7109375" style="8" customWidth="1"/>
    <col min="16" max="16" width="1.28515625" style="8" customWidth="1"/>
    <col min="17" max="17" width="19.7109375" style="45" customWidth="1"/>
    <col min="18" max="18" width="1.28515625" style="8" customWidth="1"/>
    <col min="19" max="19" width="18.5703125" style="8" customWidth="1"/>
    <col min="20" max="20" width="0.28515625" style="18" customWidth="1"/>
    <col min="21" max="16384" width="9.140625" style="18"/>
  </cols>
  <sheetData>
    <row r="1" spans="1:19" ht="30" customHeight="1" x14ac:dyDescent="0.45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19" ht="30" customHeight="1" x14ac:dyDescent="0.45">
      <c r="A2" s="149" t="s">
        <v>188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1:19" ht="30" customHeight="1" x14ac:dyDescent="0.45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</row>
    <row r="4" spans="1:19" ht="30" customHeight="1" x14ac:dyDescent="0.45">
      <c r="A4" s="150" t="s">
        <v>115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5" spans="1:19" ht="30" customHeight="1" x14ac:dyDescent="0.45">
      <c r="A5" s="151" t="s">
        <v>53</v>
      </c>
      <c r="C5" s="151" t="s">
        <v>143</v>
      </c>
      <c r="D5" s="151"/>
      <c r="E5" s="151"/>
      <c r="F5" s="151"/>
      <c r="G5" s="151"/>
      <c r="I5" s="151" t="s">
        <v>113</v>
      </c>
      <c r="J5" s="151"/>
      <c r="K5" s="151"/>
      <c r="L5" s="151"/>
      <c r="M5" s="151"/>
      <c r="O5" s="151" t="s">
        <v>114</v>
      </c>
      <c r="P5" s="151"/>
      <c r="Q5" s="151"/>
      <c r="R5" s="151"/>
      <c r="S5" s="151"/>
    </row>
    <row r="6" spans="1:19" ht="41.25" customHeight="1" x14ac:dyDescent="0.45">
      <c r="A6" s="151"/>
      <c r="C6" s="22" t="s">
        <v>144</v>
      </c>
      <c r="D6" s="23"/>
      <c r="E6" s="22" t="s">
        <v>145</v>
      </c>
      <c r="F6" s="23"/>
      <c r="G6" s="22" t="s">
        <v>146</v>
      </c>
      <c r="I6" s="7" t="s">
        <v>147</v>
      </c>
      <c r="J6" s="9"/>
      <c r="K6" s="7" t="s">
        <v>148</v>
      </c>
      <c r="L6" s="9"/>
      <c r="M6" s="7" t="s">
        <v>149</v>
      </c>
      <c r="O6" s="7" t="s">
        <v>147</v>
      </c>
      <c r="P6" s="9"/>
      <c r="Q6" s="43" t="s">
        <v>148</v>
      </c>
      <c r="R6" s="9"/>
      <c r="S6" s="7" t="s">
        <v>149</v>
      </c>
    </row>
    <row r="7" spans="1:19" ht="30" customHeight="1" x14ac:dyDescent="0.45">
      <c r="A7" s="41" t="s">
        <v>43</v>
      </c>
      <c r="C7" s="23" t="s">
        <v>150</v>
      </c>
      <c r="D7" s="20"/>
      <c r="E7" s="24">
        <v>30514927</v>
      </c>
      <c r="F7" s="20"/>
      <c r="G7" s="24">
        <v>40</v>
      </c>
      <c r="I7" s="10">
        <v>0</v>
      </c>
      <c r="K7" s="10">
        <v>0</v>
      </c>
      <c r="M7" s="10">
        <v>0</v>
      </c>
      <c r="O7" s="10">
        <v>1220597080</v>
      </c>
      <c r="Q7" s="44">
        <v>-101205286</v>
      </c>
      <c r="S7" s="10">
        <f>O7+Q7</f>
        <v>1119391794</v>
      </c>
    </row>
    <row r="8" spans="1:19" ht="30" customHeight="1" x14ac:dyDescent="0.45">
      <c r="A8" s="42" t="s">
        <v>235</v>
      </c>
      <c r="C8" s="20" t="s">
        <v>6</v>
      </c>
      <c r="D8" s="20"/>
      <c r="E8" s="25">
        <v>60439089</v>
      </c>
      <c r="F8" s="20"/>
      <c r="G8" s="25">
        <v>360</v>
      </c>
      <c r="I8" s="12">
        <v>0</v>
      </c>
      <c r="K8" s="12">
        <v>0</v>
      </c>
      <c r="M8" s="12">
        <v>0</v>
      </c>
      <c r="O8" s="12">
        <v>21758072040</v>
      </c>
      <c r="Q8" s="45">
        <v>-2039397193</v>
      </c>
      <c r="S8" s="12">
        <f t="shared" ref="S8:S24" si="0">O8+Q8</f>
        <v>19718674847</v>
      </c>
    </row>
    <row r="9" spans="1:19" ht="30" customHeight="1" x14ac:dyDescent="0.45">
      <c r="A9" s="42" t="s">
        <v>28</v>
      </c>
      <c r="C9" s="20" t="s">
        <v>151</v>
      </c>
      <c r="D9" s="20"/>
      <c r="E9" s="25">
        <v>38815909</v>
      </c>
      <c r="F9" s="20"/>
      <c r="G9" s="25">
        <v>350</v>
      </c>
      <c r="I9" s="12">
        <v>0</v>
      </c>
      <c r="K9" s="12">
        <v>0</v>
      </c>
      <c r="M9" s="12">
        <v>0</v>
      </c>
      <c r="O9" s="12">
        <v>13585568150</v>
      </c>
      <c r="Q9" s="45">
        <v>0</v>
      </c>
      <c r="S9" s="12">
        <f t="shared" si="0"/>
        <v>13585568150</v>
      </c>
    </row>
    <row r="10" spans="1:19" ht="30" customHeight="1" x14ac:dyDescent="0.45">
      <c r="A10" s="42" t="s">
        <v>238</v>
      </c>
      <c r="C10" s="20" t="s">
        <v>239</v>
      </c>
      <c r="D10" s="20"/>
      <c r="E10" s="25">
        <v>20600253</v>
      </c>
      <c r="F10" s="20"/>
      <c r="G10" s="25">
        <v>80</v>
      </c>
      <c r="I10" s="12">
        <v>1648020240</v>
      </c>
      <c r="K10" s="55">
        <v>-231828627</v>
      </c>
      <c r="M10" s="12">
        <f>I10+K10</f>
        <v>1416191613</v>
      </c>
      <c r="O10" s="12">
        <v>1648020240</v>
      </c>
      <c r="Q10" s="45">
        <v>-231828627</v>
      </c>
      <c r="S10" s="12">
        <f>O10+Q10</f>
        <v>1416191613</v>
      </c>
    </row>
    <row r="11" spans="1:19" ht="30" customHeight="1" x14ac:dyDescent="0.45">
      <c r="A11" s="42" t="s">
        <v>184</v>
      </c>
      <c r="C11" s="20" t="s">
        <v>6</v>
      </c>
      <c r="D11" s="20"/>
      <c r="E11" s="25">
        <v>11750844</v>
      </c>
      <c r="F11" s="20"/>
      <c r="G11" s="25">
        <v>1000</v>
      </c>
      <c r="I11" s="12">
        <v>0</v>
      </c>
      <c r="K11" s="12">
        <v>0</v>
      </c>
      <c r="M11" s="12">
        <v>0</v>
      </c>
      <c r="O11" s="12">
        <v>11750844000</v>
      </c>
      <c r="Q11" s="45">
        <v>-1101413683</v>
      </c>
      <c r="S11" s="12">
        <f t="shared" si="0"/>
        <v>10649430317</v>
      </c>
    </row>
    <row r="12" spans="1:19" ht="30" customHeight="1" x14ac:dyDescent="0.45">
      <c r="A12" s="42" t="s">
        <v>18</v>
      </c>
      <c r="C12" s="20" t="s">
        <v>6</v>
      </c>
      <c r="D12" s="20"/>
      <c r="E12" s="25">
        <v>296399961</v>
      </c>
      <c r="F12" s="20"/>
      <c r="G12" s="25">
        <v>11</v>
      </c>
      <c r="I12" s="12">
        <v>0</v>
      </c>
      <c r="K12" s="12">
        <v>0</v>
      </c>
      <c r="M12" s="12">
        <v>0</v>
      </c>
      <c r="O12" s="12">
        <v>3260399571</v>
      </c>
      <c r="Q12" s="45">
        <v>0</v>
      </c>
      <c r="S12" s="12">
        <f t="shared" si="0"/>
        <v>3260399571</v>
      </c>
    </row>
    <row r="13" spans="1:19" ht="30" customHeight="1" x14ac:dyDescent="0.45">
      <c r="A13" s="42" t="s">
        <v>42</v>
      </c>
      <c r="C13" s="20" t="s">
        <v>6</v>
      </c>
      <c r="D13" s="20"/>
      <c r="E13" s="25">
        <v>5329540</v>
      </c>
      <c r="F13" s="20"/>
      <c r="G13" s="25">
        <v>350</v>
      </c>
      <c r="I13" s="12">
        <v>0</v>
      </c>
      <c r="K13" s="12">
        <v>0</v>
      </c>
      <c r="M13" s="12">
        <v>0</v>
      </c>
      <c r="O13" s="12">
        <v>1865339000</v>
      </c>
      <c r="Q13" s="45">
        <v>0</v>
      </c>
      <c r="S13" s="12">
        <f t="shared" si="0"/>
        <v>1865339000</v>
      </c>
    </row>
    <row r="14" spans="1:19" ht="30" customHeight="1" x14ac:dyDescent="0.45">
      <c r="A14" s="42" t="s">
        <v>17</v>
      </c>
      <c r="C14" s="20" t="s">
        <v>152</v>
      </c>
      <c r="D14" s="20"/>
      <c r="E14" s="25">
        <v>8099986</v>
      </c>
      <c r="F14" s="20"/>
      <c r="G14" s="25">
        <v>650</v>
      </c>
      <c r="I14" s="12">
        <v>0</v>
      </c>
      <c r="K14" s="12">
        <v>0</v>
      </c>
      <c r="M14" s="12">
        <v>0</v>
      </c>
      <c r="O14" s="12">
        <v>5264990900</v>
      </c>
      <c r="Q14" s="45">
        <v>-484588715</v>
      </c>
      <c r="S14" s="12">
        <f t="shared" si="0"/>
        <v>4780402185</v>
      </c>
    </row>
    <row r="15" spans="1:19" ht="30" customHeight="1" x14ac:dyDescent="0.45">
      <c r="A15" s="42" t="s">
        <v>22</v>
      </c>
      <c r="C15" s="20" t="s">
        <v>152</v>
      </c>
      <c r="D15" s="20"/>
      <c r="E15" s="25">
        <v>3382441</v>
      </c>
      <c r="F15" s="20"/>
      <c r="G15" s="25">
        <v>2280</v>
      </c>
      <c r="I15" s="12">
        <v>0</v>
      </c>
      <c r="K15" s="12">
        <v>0</v>
      </c>
      <c r="M15" s="12">
        <v>0</v>
      </c>
      <c r="O15" s="12">
        <v>7711965480</v>
      </c>
      <c r="Q15" s="45">
        <v>-709807768</v>
      </c>
      <c r="S15" s="12">
        <f t="shared" si="0"/>
        <v>7002157712</v>
      </c>
    </row>
    <row r="16" spans="1:19" ht="30" customHeight="1" x14ac:dyDescent="0.45">
      <c r="A16" s="42" t="s">
        <v>48</v>
      </c>
      <c r="C16" s="20" t="s">
        <v>153</v>
      </c>
      <c r="D16" s="20"/>
      <c r="E16" s="25">
        <v>13500000</v>
      </c>
      <c r="F16" s="20"/>
      <c r="G16" s="25">
        <v>27</v>
      </c>
      <c r="I16" s="12">
        <v>0</v>
      </c>
      <c r="K16" s="12">
        <v>0</v>
      </c>
      <c r="M16" s="12">
        <v>0</v>
      </c>
      <c r="O16" s="12">
        <v>364500000</v>
      </c>
      <c r="Q16" s="45">
        <v>-37010769</v>
      </c>
      <c r="S16" s="12">
        <f t="shared" si="0"/>
        <v>327489231</v>
      </c>
    </row>
    <row r="17" spans="1:19" ht="30" customHeight="1" x14ac:dyDescent="0.45">
      <c r="A17" s="42" t="s">
        <v>40</v>
      </c>
      <c r="C17" s="20" t="s">
        <v>154</v>
      </c>
      <c r="D17" s="20"/>
      <c r="E17" s="25">
        <v>300000</v>
      </c>
      <c r="F17" s="20"/>
      <c r="G17" s="25">
        <v>1160</v>
      </c>
      <c r="I17" s="12">
        <v>0</v>
      </c>
      <c r="K17" s="12">
        <v>0</v>
      </c>
      <c r="M17" s="12">
        <v>0</v>
      </c>
      <c r="O17" s="12">
        <v>348000000</v>
      </c>
      <c r="Q17" s="45">
        <v>0</v>
      </c>
      <c r="S17" s="12">
        <f t="shared" si="0"/>
        <v>348000000</v>
      </c>
    </row>
    <row r="18" spans="1:19" ht="30" customHeight="1" x14ac:dyDescent="0.45">
      <c r="A18" s="42" t="s">
        <v>46</v>
      </c>
      <c r="C18" s="20" t="s">
        <v>152</v>
      </c>
      <c r="D18" s="20"/>
      <c r="E18" s="25">
        <v>8000000</v>
      </c>
      <c r="F18" s="20"/>
      <c r="G18" s="25">
        <v>380</v>
      </c>
      <c r="I18" s="12">
        <v>0</v>
      </c>
      <c r="K18" s="12">
        <v>0</v>
      </c>
      <c r="M18" s="12">
        <v>0</v>
      </c>
      <c r="O18" s="12">
        <v>3040000000</v>
      </c>
      <c r="Q18" s="45">
        <v>-279800995</v>
      </c>
      <c r="S18" s="12">
        <f t="shared" si="0"/>
        <v>2760199005</v>
      </c>
    </row>
    <row r="19" spans="1:19" ht="30" customHeight="1" x14ac:dyDescent="0.45">
      <c r="A19" s="42" t="s">
        <v>49</v>
      </c>
      <c r="C19" s="20" t="s">
        <v>155</v>
      </c>
      <c r="D19" s="20"/>
      <c r="E19" s="25">
        <v>1048946</v>
      </c>
      <c r="F19" s="20"/>
      <c r="G19" s="25">
        <v>75</v>
      </c>
      <c r="I19" s="12">
        <v>0</v>
      </c>
      <c r="K19" s="12">
        <v>0</v>
      </c>
      <c r="M19" s="12">
        <v>0</v>
      </c>
      <c r="O19" s="12">
        <v>78670950</v>
      </c>
      <c r="Q19" s="45">
        <v>0</v>
      </c>
      <c r="S19" s="12">
        <f t="shared" si="0"/>
        <v>78670950</v>
      </c>
    </row>
    <row r="20" spans="1:19" ht="30" customHeight="1" x14ac:dyDescent="0.45">
      <c r="A20" s="42" t="s">
        <v>36</v>
      </c>
      <c r="C20" s="20" t="s">
        <v>6</v>
      </c>
      <c r="D20" s="20"/>
      <c r="E20" s="25">
        <v>31445210</v>
      </c>
      <c r="F20" s="20"/>
      <c r="G20" s="25">
        <v>50</v>
      </c>
      <c r="I20" s="12">
        <v>0</v>
      </c>
      <c r="K20" s="12">
        <v>0</v>
      </c>
      <c r="M20" s="12">
        <v>0</v>
      </c>
      <c r="O20" s="12">
        <v>1572260500</v>
      </c>
      <c r="Q20" s="45">
        <v>-147368923</v>
      </c>
      <c r="S20" s="12">
        <f t="shared" si="0"/>
        <v>1424891577</v>
      </c>
    </row>
    <row r="21" spans="1:19" ht="30" customHeight="1" x14ac:dyDescent="0.45">
      <c r="A21" s="42" t="s">
        <v>34</v>
      </c>
      <c r="C21" s="20" t="s">
        <v>151</v>
      </c>
      <c r="D21" s="20"/>
      <c r="E21" s="25">
        <v>43500000</v>
      </c>
      <c r="F21" s="20"/>
      <c r="G21" s="25">
        <v>550</v>
      </c>
      <c r="I21" s="12">
        <v>0</v>
      </c>
      <c r="K21" s="12">
        <v>0</v>
      </c>
      <c r="M21" s="12">
        <v>0</v>
      </c>
      <c r="O21" s="12">
        <v>23925000000</v>
      </c>
      <c r="Q21" s="45">
        <v>0</v>
      </c>
      <c r="S21" s="12">
        <f t="shared" si="0"/>
        <v>23925000000</v>
      </c>
    </row>
    <row r="22" spans="1:19" ht="30" customHeight="1" x14ac:dyDescent="0.45">
      <c r="A22" s="42" t="s">
        <v>19</v>
      </c>
      <c r="C22" s="20" t="s">
        <v>152</v>
      </c>
      <c r="D22" s="20"/>
      <c r="E22" s="25">
        <v>14391845</v>
      </c>
      <c r="F22" s="20"/>
      <c r="G22" s="25">
        <v>248</v>
      </c>
      <c r="I22" s="12">
        <v>0</v>
      </c>
      <c r="K22" s="12">
        <v>0</v>
      </c>
      <c r="M22" s="12">
        <v>0</v>
      </c>
      <c r="O22" s="12">
        <v>3569177560</v>
      </c>
      <c r="Q22" s="45">
        <v>-328506392</v>
      </c>
      <c r="S22" s="12">
        <f t="shared" si="0"/>
        <v>3240671168</v>
      </c>
    </row>
    <row r="23" spans="1:19" ht="30" customHeight="1" x14ac:dyDescent="0.45">
      <c r="A23" s="42" t="s">
        <v>16</v>
      </c>
      <c r="C23" s="20" t="s">
        <v>6</v>
      </c>
      <c r="D23" s="20"/>
      <c r="E23" s="25">
        <v>75</v>
      </c>
      <c r="F23" s="20"/>
      <c r="G23" s="25">
        <v>7000</v>
      </c>
      <c r="I23" s="12">
        <v>0</v>
      </c>
      <c r="K23" s="12">
        <v>0</v>
      </c>
      <c r="M23" s="12">
        <v>0</v>
      </c>
      <c r="O23" s="12">
        <v>525000</v>
      </c>
      <c r="Q23" s="45">
        <v>-49209</v>
      </c>
      <c r="S23" s="12">
        <f t="shared" si="0"/>
        <v>475791</v>
      </c>
    </row>
    <row r="24" spans="1:19" ht="30" customHeight="1" x14ac:dyDescent="0.45">
      <c r="A24" s="42" t="s">
        <v>39</v>
      </c>
      <c r="C24" s="20" t="s">
        <v>152</v>
      </c>
      <c r="D24" s="20"/>
      <c r="E24" s="25">
        <v>7153912</v>
      </c>
      <c r="F24" s="20"/>
      <c r="G24" s="25">
        <v>1000</v>
      </c>
      <c r="I24" s="12">
        <v>0</v>
      </c>
      <c r="K24" s="12">
        <v>0</v>
      </c>
      <c r="M24" s="12">
        <v>0</v>
      </c>
      <c r="O24" s="12">
        <v>7153912000</v>
      </c>
      <c r="Q24" s="45">
        <v>0</v>
      </c>
      <c r="S24" s="12">
        <f t="shared" si="0"/>
        <v>7153912000</v>
      </c>
    </row>
    <row r="25" spans="1:19" ht="30" customHeight="1" x14ac:dyDescent="0.45">
      <c r="A25" s="42" t="s">
        <v>45</v>
      </c>
      <c r="C25" s="20" t="s">
        <v>240</v>
      </c>
      <c r="D25" s="20"/>
      <c r="E25" s="25">
        <v>19700000</v>
      </c>
      <c r="F25" s="20"/>
      <c r="G25" s="25">
        <v>28</v>
      </c>
      <c r="I25" s="12">
        <v>0</v>
      </c>
      <c r="K25" s="12">
        <v>0</v>
      </c>
      <c r="M25" s="12">
        <f>I25</f>
        <v>0</v>
      </c>
      <c r="O25" s="12">
        <v>19700000</v>
      </c>
      <c r="Q25" s="45">
        <v>0</v>
      </c>
      <c r="S25" s="12">
        <f>O25</f>
        <v>19700000</v>
      </c>
    </row>
    <row r="26" spans="1:19" ht="30" customHeight="1" thickBot="1" x14ac:dyDescent="0.5">
      <c r="A26" s="27" t="s">
        <v>51</v>
      </c>
      <c r="C26" s="12"/>
      <c r="E26" s="12"/>
      <c r="G26" s="12"/>
      <c r="I26" s="16">
        <f>SUM(I7:I25)</f>
        <v>1648020240</v>
      </c>
      <c r="K26" s="16">
        <f>SUM(K7:K25)</f>
        <v>-231828627</v>
      </c>
      <c r="M26" s="16">
        <f>SUM(M7:M25)</f>
        <v>1416191613</v>
      </c>
      <c r="O26" s="16">
        <f>SUM(O7:O25)</f>
        <v>108137542471</v>
      </c>
      <c r="Q26" s="46">
        <f>SUM(Q7:Q25)</f>
        <v>-5460977560</v>
      </c>
      <c r="S26" s="16">
        <f>SUM(S7:S25)</f>
        <v>102676564911</v>
      </c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6"/>
  <sheetViews>
    <sheetView rightToLeft="1" view="pageBreakPreview" zoomScale="99" zoomScaleNormal="100" zoomScaleSheetLayoutView="99" workbookViewId="0">
      <selection activeCell="A3" sqref="A3:K3"/>
    </sheetView>
  </sheetViews>
  <sheetFormatPr defaultRowHeight="30" customHeight="1" x14ac:dyDescent="0.45"/>
  <cols>
    <col min="1" max="1" width="16.28515625" style="18" customWidth="1"/>
    <col min="2" max="2" width="1.28515625" style="18" customWidth="1"/>
    <col min="3" max="3" width="16.85546875" style="18" customWidth="1"/>
    <col min="4" max="4" width="1.28515625" style="18" customWidth="1"/>
    <col min="5" max="5" width="20.7109375" style="18" customWidth="1"/>
    <col min="6" max="6" width="1.28515625" style="18" customWidth="1"/>
    <col min="7" max="7" width="15.5703125" style="18" customWidth="1"/>
    <col min="8" max="8" width="1.28515625" style="18" customWidth="1"/>
    <col min="9" max="9" width="17.7109375" style="18" customWidth="1"/>
    <col min="10" max="10" width="1.28515625" style="18" customWidth="1"/>
    <col min="11" max="11" width="17" style="18" customWidth="1"/>
    <col min="12" max="12" width="0.28515625" style="18" customWidth="1"/>
    <col min="13" max="16384" width="9.140625" style="18"/>
  </cols>
  <sheetData>
    <row r="1" spans="1:11" ht="30" customHeight="1" x14ac:dyDescent="0.45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30" customHeight="1" x14ac:dyDescent="0.45">
      <c r="A2" s="149" t="s">
        <v>188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30" customHeight="1" x14ac:dyDescent="0.45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30" customHeight="1" x14ac:dyDescent="0.45">
      <c r="A4" s="150" t="s">
        <v>122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</row>
    <row r="5" spans="1:11" ht="30" customHeight="1" x14ac:dyDescent="0.45">
      <c r="I5" s="1" t="s">
        <v>113</v>
      </c>
      <c r="K5" s="1" t="s">
        <v>114</v>
      </c>
    </row>
    <row r="6" spans="1:11" ht="36.75" customHeight="1" x14ac:dyDescent="0.45">
      <c r="A6" s="1" t="s">
        <v>156</v>
      </c>
      <c r="C6" s="6" t="s">
        <v>157</v>
      </c>
      <c r="E6" s="6" t="s">
        <v>158</v>
      </c>
      <c r="G6" s="6" t="s">
        <v>159</v>
      </c>
      <c r="I6" s="7" t="s">
        <v>160</v>
      </c>
      <c r="K6" s="7" t="s">
        <v>160</v>
      </c>
    </row>
  </sheetData>
  <mergeCells count="4">
    <mergeCell ref="A1:K1"/>
    <mergeCell ref="A2:K2"/>
    <mergeCell ref="A3:K3"/>
    <mergeCell ref="A4:K4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6"/>
  <sheetViews>
    <sheetView rightToLeft="1" view="pageBreakPreview" zoomScaleNormal="100" zoomScaleSheetLayoutView="100" workbookViewId="0">
      <selection activeCell="A3" sqref="A3:S3"/>
    </sheetView>
  </sheetViews>
  <sheetFormatPr defaultRowHeight="30" customHeight="1" x14ac:dyDescent="0.45"/>
  <cols>
    <col min="1" max="1" width="39" style="18" customWidth="1"/>
    <col min="2" max="2" width="1.28515625" style="18" customWidth="1"/>
    <col min="3" max="3" width="16.85546875" style="18" customWidth="1"/>
    <col min="4" max="4" width="1.28515625" style="18" customWidth="1"/>
    <col min="5" max="5" width="15.5703125" style="18" customWidth="1"/>
    <col min="6" max="6" width="1.28515625" style="18" customWidth="1"/>
    <col min="7" max="7" width="20.7109375" style="18" customWidth="1"/>
    <col min="8" max="8" width="1.28515625" style="18" customWidth="1"/>
    <col min="9" max="9" width="14.28515625" style="18" customWidth="1"/>
    <col min="10" max="10" width="1.28515625" style="18" customWidth="1"/>
    <col min="11" max="11" width="10.42578125" style="18" customWidth="1"/>
    <col min="12" max="12" width="1.28515625" style="18" customWidth="1"/>
    <col min="13" max="13" width="15.5703125" style="18" customWidth="1"/>
    <col min="14" max="14" width="1.28515625" style="18" customWidth="1"/>
    <col min="15" max="15" width="14.28515625" style="18" customWidth="1"/>
    <col min="16" max="16" width="1.28515625" style="18" customWidth="1"/>
    <col min="17" max="17" width="10.42578125" style="18" customWidth="1"/>
    <col min="18" max="18" width="1.28515625" style="18" customWidth="1"/>
    <col min="19" max="19" width="15.5703125" style="18" customWidth="1"/>
    <col min="20" max="20" width="0.28515625" style="18" customWidth="1"/>
    <col min="21" max="16384" width="9.140625" style="18"/>
  </cols>
  <sheetData>
    <row r="1" spans="1:19" ht="30" customHeight="1" x14ac:dyDescent="0.45">
      <c r="A1" s="149" t="s">
        <v>191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19" ht="30" customHeight="1" x14ac:dyDescent="0.45">
      <c r="A2" s="149" t="s">
        <v>188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1:19" ht="30" customHeight="1" x14ac:dyDescent="0.45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</row>
    <row r="4" spans="1:19" ht="30" customHeight="1" x14ac:dyDescent="0.45">
      <c r="A4" s="150" t="s">
        <v>161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5" spans="1:19" ht="30" customHeight="1" x14ac:dyDescent="0.45">
      <c r="A5" s="151" t="s">
        <v>99</v>
      </c>
      <c r="C5" s="174" t="s">
        <v>162</v>
      </c>
      <c r="E5" s="174" t="s">
        <v>78</v>
      </c>
      <c r="G5" s="174" t="s">
        <v>163</v>
      </c>
      <c r="I5" s="151" t="s">
        <v>113</v>
      </c>
      <c r="J5" s="151"/>
      <c r="K5" s="151"/>
      <c r="L5" s="151"/>
      <c r="M5" s="151"/>
      <c r="O5" s="151" t="s">
        <v>114</v>
      </c>
      <c r="P5" s="151"/>
      <c r="Q5" s="151"/>
      <c r="R5" s="151"/>
      <c r="S5" s="151"/>
    </row>
    <row r="6" spans="1:19" ht="30" customHeight="1" x14ac:dyDescent="0.45">
      <c r="A6" s="151"/>
      <c r="C6" s="157"/>
      <c r="E6" s="157"/>
      <c r="G6" s="157"/>
      <c r="I6" s="7" t="s">
        <v>164</v>
      </c>
      <c r="J6" s="19"/>
      <c r="K6" s="7" t="s">
        <v>148</v>
      </c>
      <c r="L6" s="19"/>
      <c r="M6" s="7" t="s">
        <v>165</v>
      </c>
      <c r="O6" s="7" t="s">
        <v>164</v>
      </c>
      <c r="P6" s="19"/>
      <c r="Q6" s="7" t="s">
        <v>148</v>
      </c>
      <c r="R6" s="19"/>
      <c r="S6" s="7" t="s">
        <v>165</v>
      </c>
    </row>
  </sheetData>
  <mergeCells count="10">
    <mergeCell ref="A1:S1"/>
    <mergeCell ref="A2:S2"/>
    <mergeCell ref="A3:S3"/>
    <mergeCell ref="A4:S4"/>
    <mergeCell ref="A5:A6"/>
    <mergeCell ref="I5:M5"/>
    <mergeCell ref="O5:S5"/>
    <mergeCell ref="C5:C6"/>
    <mergeCell ref="E5:E6"/>
    <mergeCell ref="G5:G6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0"/>
  <sheetViews>
    <sheetView rightToLeft="1" view="pageBreakPreview" zoomScaleNormal="100" zoomScaleSheetLayoutView="100" workbookViewId="0">
      <selection activeCell="M7" sqref="M7"/>
    </sheetView>
  </sheetViews>
  <sheetFormatPr defaultRowHeight="30" customHeight="1" x14ac:dyDescent="0.45"/>
  <cols>
    <col min="1" max="1" width="39" style="8" customWidth="1"/>
    <col min="2" max="2" width="1.28515625" style="8" customWidth="1"/>
    <col min="3" max="3" width="14.28515625" style="8" customWidth="1"/>
    <col min="4" max="4" width="1.28515625" style="8" customWidth="1"/>
    <col min="5" max="5" width="10.42578125" style="8" customWidth="1"/>
    <col min="6" max="6" width="1.28515625" style="8" customWidth="1"/>
    <col min="7" max="7" width="15.5703125" style="8" customWidth="1"/>
    <col min="8" max="8" width="1.28515625" style="8" customWidth="1"/>
    <col min="9" max="9" width="14.28515625" style="8" customWidth="1"/>
    <col min="10" max="10" width="1.28515625" style="8" customWidth="1"/>
    <col min="11" max="11" width="12" style="8" customWidth="1"/>
    <col min="12" max="12" width="1.28515625" style="8" customWidth="1"/>
    <col min="13" max="13" width="15.5703125" style="8" customWidth="1"/>
    <col min="14" max="14" width="0.28515625" style="18" customWidth="1"/>
    <col min="15" max="16384" width="9.140625" style="18"/>
  </cols>
  <sheetData>
    <row r="1" spans="1:13" ht="30" customHeight="1" x14ac:dyDescent="0.45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30" customHeight="1" x14ac:dyDescent="0.45">
      <c r="A2" s="149" t="s">
        <v>189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30" customHeight="1" x14ac:dyDescent="0.45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30" customHeight="1" x14ac:dyDescent="0.45">
      <c r="A4" s="176" t="s">
        <v>166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13" ht="30" customHeight="1" x14ac:dyDescent="0.45">
      <c r="A5" s="151" t="s">
        <v>99</v>
      </c>
      <c r="C5" s="151" t="s">
        <v>113</v>
      </c>
      <c r="D5" s="151"/>
      <c r="E5" s="151"/>
      <c r="F5" s="151"/>
      <c r="G5" s="151"/>
      <c r="I5" s="151" t="s">
        <v>114</v>
      </c>
      <c r="J5" s="151"/>
      <c r="K5" s="151"/>
      <c r="L5" s="151"/>
      <c r="M5" s="151"/>
    </row>
    <row r="6" spans="1:13" ht="30" customHeight="1" x14ac:dyDescent="0.45">
      <c r="A6" s="151"/>
      <c r="C6" s="7" t="s">
        <v>164</v>
      </c>
      <c r="D6" s="9"/>
      <c r="E6" s="7" t="s">
        <v>148</v>
      </c>
      <c r="F6" s="9"/>
      <c r="G6" s="7" t="s">
        <v>165</v>
      </c>
      <c r="I6" s="7" t="s">
        <v>164</v>
      </c>
      <c r="J6" s="9"/>
      <c r="K6" s="7" t="s">
        <v>148</v>
      </c>
      <c r="L6" s="9"/>
      <c r="M6" s="7" t="s">
        <v>165</v>
      </c>
    </row>
    <row r="7" spans="1:13" ht="30" customHeight="1" x14ac:dyDescent="0.45">
      <c r="A7" s="9" t="s">
        <v>195</v>
      </c>
      <c r="C7" s="10">
        <v>7881</v>
      </c>
      <c r="E7" s="10">
        <v>0</v>
      </c>
      <c r="G7" s="10">
        <f>C7</f>
        <v>7881</v>
      </c>
      <c r="I7" s="10">
        <v>516806</v>
      </c>
      <c r="K7" s="10">
        <v>0</v>
      </c>
      <c r="M7" s="10">
        <f>I7</f>
        <v>516806</v>
      </c>
    </row>
    <row r="8" spans="1:13" ht="30" customHeight="1" x14ac:dyDescent="0.45">
      <c r="A8" s="8" t="s">
        <v>196</v>
      </c>
      <c r="C8" s="12">
        <v>39692</v>
      </c>
      <c r="E8" s="12">
        <v>0</v>
      </c>
      <c r="G8" s="12">
        <f>C8</f>
        <v>39692</v>
      </c>
      <c r="I8" s="12">
        <v>190548420</v>
      </c>
      <c r="K8" s="12">
        <v>0</v>
      </c>
      <c r="M8" s="12">
        <f t="shared" ref="M8:M9" si="0">I8</f>
        <v>190548420</v>
      </c>
    </row>
    <row r="9" spans="1:13" ht="30" customHeight="1" x14ac:dyDescent="0.45">
      <c r="A9" s="8" t="s">
        <v>197</v>
      </c>
      <c r="C9" s="14">
        <v>72017</v>
      </c>
      <c r="E9" s="14">
        <v>0</v>
      </c>
      <c r="G9" s="14">
        <f>C9</f>
        <v>72017</v>
      </c>
      <c r="I9" s="14">
        <v>297064</v>
      </c>
      <c r="K9" s="14">
        <v>0</v>
      </c>
      <c r="M9" s="12">
        <f t="shared" si="0"/>
        <v>297064</v>
      </c>
    </row>
    <row r="10" spans="1:13" ht="30" customHeight="1" x14ac:dyDescent="0.45">
      <c r="A10" s="27" t="s">
        <v>51</v>
      </c>
      <c r="C10" s="33">
        <f>SUM(C7:C9)</f>
        <v>119590</v>
      </c>
      <c r="D10" s="27"/>
      <c r="E10" s="33">
        <v>0</v>
      </c>
      <c r="F10" s="27"/>
      <c r="G10" s="33">
        <f>SUM(G7:G9)</f>
        <v>119590</v>
      </c>
      <c r="H10" s="27"/>
      <c r="I10" s="33">
        <f>SUM(I7:I9)</f>
        <v>191362290</v>
      </c>
      <c r="J10" s="27"/>
      <c r="K10" s="33">
        <v>0</v>
      </c>
      <c r="L10" s="27"/>
      <c r="M10" s="33">
        <f>SUM(M7:M9)</f>
        <v>191362290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Q43"/>
  <sheetViews>
    <sheetView rightToLeft="1" view="pageBreakPreview" topLeftCell="A28" zoomScaleNormal="100" zoomScaleSheetLayoutView="100" workbookViewId="0">
      <selection activeCell="O42" sqref="O42"/>
    </sheetView>
  </sheetViews>
  <sheetFormatPr defaultRowHeight="30" customHeight="1" x14ac:dyDescent="0.2"/>
  <cols>
    <col min="1" max="1" width="38.28515625" style="70" customWidth="1"/>
    <col min="2" max="2" width="1.28515625" style="53" customWidth="1"/>
    <col min="3" max="3" width="17.42578125" style="116" customWidth="1"/>
    <col min="4" max="4" width="1.28515625" style="53" customWidth="1"/>
    <col min="5" max="5" width="19.5703125" style="116" customWidth="1"/>
    <col min="6" max="6" width="1.28515625" style="53" customWidth="1"/>
    <col min="7" max="7" width="20.5703125" style="45" customWidth="1"/>
    <col min="8" max="8" width="1.28515625" style="53" customWidth="1"/>
    <col min="9" max="9" width="19" style="53" customWidth="1"/>
    <col min="10" max="10" width="1.28515625" style="53" customWidth="1"/>
    <col min="11" max="11" width="15.140625" style="53" customWidth="1"/>
    <col min="12" max="12" width="1.28515625" style="53" customWidth="1"/>
    <col min="13" max="13" width="19" style="53" customWidth="1"/>
    <col min="14" max="14" width="1.28515625" style="53" customWidth="1"/>
    <col min="15" max="15" width="21.5703125" style="53" customWidth="1"/>
    <col min="16" max="16" width="1.28515625" style="53" customWidth="1"/>
    <col min="17" max="17" width="19.140625" style="53" customWidth="1"/>
    <col min="18" max="18" width="0.5703125" style="86" customWidth="1"/>
    <col min="19" max="16384" width="9.140625" style="86"/>
  </cols>
  <sheetData>
    <row r="1" spans="1:17" ht="30" customHeight="1" x14ac:dyDescent="0.2">
      <c r="A1" s="135" t="s">
        <v>185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ht="30" customHeight="1" x14ac:dyDescent="0.2">
      <c r="A2" s="149" t="s">
        <v>188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17" ht="30" customHeight="1" x14ac:dyDescent="0.2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17" ht="30" customHeight="1" x14ac:dyDescent="0.2">
      <c r="A4" s="150" t="s">
        <v>167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ht="30" customHeight="1" x14ac:dyDescent="0.2">
      <c r="A5" s="177" t="s">
        <v>99</v>
      </c>
      <c r="C5" s="139" t="s">
        <v>113</v>
      </c>
      <c r="D5" s="139"/>
      <c r="E5" s="139"/>
      <c r="F5" s="139"/>
      <c r="G5" s="139"/>
      <c r="H5" s="139"/>
      <c r="I5" s="139"/>
      <c r="K5" s="151" t="s">
        <v>114</v>
      </c>
      <c r="L5" s="151"/>
      <c r="M5" s="151"/>
      <c r="N5" s="151"/>
      <c r="O5" s="151"/>
      <c r="P5" s="151"/>
      <c r="Q5" s="151"/>
    </row>
    <row r="6" spans="1:17" ht="37.5" customHeight="1" x14ac:dyDescent="0.2">
      <c r="A6" s="177"/>
      <c r="C6" s="118" t="s">
        <v>10</v>
      </c>
      <c r="D6" s="63"/>
      <c r="E6" s="118" t="s">
        <v>168</v>
      </c>
      <c r="F6" s="63"/>
      <c r="G6" s="43" t="s">
        <v>169</v>
      </c>
      <c r="H6" s="63"/>
      <c r="I6" s="47" t="s">
        <v>170</v>
      </c>
      <c r="K6" s="47" t="s">
        <v>10</v>
      </c>
      <c r="L6" s="63"/>
      <c r="M6" s="47" t="s">
        <v>168</v>
      </c>
      <c r="N6" s="63"/>
      <c r="O6" s="47" t="s">
        <v>169</v>
      </c>
      <c r="P6" s="63"/>
      <c r="Q6" s="7" t="s">
        <v>170</v>
      </c>
    </row>
    <row r="7" spans="1:17" ht="37.5" customHeight="1" x14ac:dyDescent="0.2">
      <c r="A7" s="70" t="s">
        <v>43</v>
      </c>
      <c r="C7" s="117">
        <v>100000000</v>
      </c>
      <c r="E7" s="113">
        <v>44817540720</v>
      </c>
      <c r="G7" s="114">
        <v>52651789225</v>
      </c>
      <c r="I7" s="121">
        <f t="shared" ref="I7:I19" si="0">E7-G7</f>
        <v>-7834248505</v>
      </c>
      <c r="K7" s="113">
        <v>100000000</v>
      </c>
      <c r="M7" s="113">
        <v>44817540720</v>
      </c>
      <c r="O7" s="113">
        <v>52651789225</v>
      </c>
      <c r="Q7" s="127">
        <f t="shared" ref="Q7:Q41" si="1">M7-O7</f>
        <v>-7834248505</v>
      </c>
    </row>
    <row r="8" spans="1:17" ht="37.5" customHeight="1" x14ac:dyDescent="0.2">
      <c r="A8" s="70" t="s">
        <v>36</v>
      </c>
      <c r="B8" s="111"/>
      <c r="C8" s="116">
        <v>9300000</v>
      </c>
      <c r="E8" s="113">
        <v>18930831468</v>
      </c>
      <c r="G8" s="114">
        <v>15799920713</v>
      </c>
      <c r="I8" s="120">
        <f t="shared" si="0"/>
        <v>3130910755</v>
      </c>
      <c r="K8" s="113">
        <v>15699481</v>
      </c>
      <c r="M8" s="113">
        <v>31308276075</v>
      </c>
      <c r="O8" s="113">
        <v>26672102693</v>
      </c>
      <c r="Q8" s="128">
        <f t="shared" si="1"/>
        <v>4636173382</v>
      </c>
    </row>
    <row r="9" spans="1:17" ht="37.5" customHeight="1" x14ac:dyDescent="0.2">
      <c r="A9" s="111" t="s">
        <v>39</v>
      </c>
      <c r="B9" s="111"/>
      <c r="C9" s="116">
        <v>1953912</v>
      </c>
      <c r="E9" s="113">
        <v>34223083367</v>
      </c>
      <c r="G9" s="114">
        <v>36199956185</v>
      </c>
      <c r="I9" s="121">
        <f t="shared" si="0"/>
        <v>-1976872818</v>
      </c>
      <c r="K9" s="113">
        <v>1953912</v>
      </c>
      <c r="M9" s="113">
        <v>34223083367</v>
      </c>
      <c r="O9" s="113">
        <v>36199956185</v>
      </c>
      <c r="Q9" s="127">
        <f t="shared" si="1"/>
        <v>-1976872818</v>
      </c>
    </row>
    <row r="10" spans="1:17" ht="30" customHeight="1" x14ac:dyDescent="0.2">
      <c r="A10" s="111" t="s">
        <v>49</v>
      </c>
      <c r="C10" s="116">
        <v>1048946</v>
      </c>
      <c r="E10" s="116">
        <v>4226082477</v>
      </c>
      <c r="G10" s="45">
        <v>5296940238</v>
      </c>
      <c r="I10" s="45">
        <f t="shared" si="0"/>
        <v>-1070857761</v>
      </c>
      <c r="K10" s="52">
        <v>1048946</v>
      </c>
      <c r="M10" s="52">
        <v>4226082477</v>
      </c>
      <c r="O10" s="45">
        <v>5296940238</v>
      </c>
      <c r="Q10" s="45">
        <f t="shared" si="1"/>
        <v>-1070857761</v>
      </c>
    </row>
    <row r="11" spans="1:17" ht="30" customHeight="1" x14ac:dyDescent="0.2">
      <c r="A11" s="111" t="s">
        <v>46</v>
      </c>
      <c r="B11" s="111"/>
      <c r="C11" s="116">
        <v>6054441</v>
      </c>
      <c r="E11" s="116">
        <v>21143232653</v>
      </c>
      <c r="G11" s="45">
        <v>21798261067</v>
      </c>
      <c r="I11" s="45">
        <f t="shared" si="0"/>
        <v>-655028414</v>
      </c>
      <c r="K11" s="52">
        <v>6054441</v>
      </c>
      <c r="M11" s="52">
        <v>21143232653</v>
      </c>
      <c r="O11" s="45">
        <v>21798261067</v>
      </c>
      <c r="Q11" s="45">
        <f t="shared" si="1"/>
        <v>-655028414</v>
      </c>
    </row>
    <row r="12" spans="1:17" ht="30" customHeight="1" x14ac:dyDescent="0.2">
      <c r="A12" s="111" t="s">
        <v>233</v>
      </c>
      <c r="B12" s="111"/>
      <c r="C12" s="116">
        <v>2800000</v>
      </c>
      <c r="E12" s="116">
        <v>27545419619</v>
      </c>
      <c r="G12" s="45">
        <v>25407556287</v>
      </c>
      <c r="I12" s="45">
        <f t="shared" si="0"/>
        <v>2137863332</v>
      </c>
      <c r="K12" s="52">
        <v>2800000</v>
      </c>
      <c r="M12" s="52">
        <v>27545419619</v>
      </c>
      <c r="O12" s="45">
        <v>25407556287</v>
      </c>
      <c r="Q12" s="45">
        <f t="shared" si="1"/>
        <v>2137863332</v>
      </c>
    </row>
    <row r="13" spans="1:17" ht="30" customHeight="1" x14ac:dyDescent="0.2">
      <c r="A13" s="111" t="s">
        <v>44</v>
      </c>
      <c r="B13" s="111"/>
      <c r="C13" s="116">
        <v>155168</v>
      </c>
      <c r="E13" s="116">
        <v>2664061474</v>
      </c>
      <c r="G13" s="45">
        <v>2498764976</v>
      </c>
      <c r="I13" s="45">
        <f t="shared" si="0"/>
        <v>165296498</v>
      </c>
      <c r="K13" s="52">
        <v>155168</v>
      </c>
      <c r="M13" s="52">
        <v>2664061474</v>
      </c>
      <c r="O13" s="45">
        <v>2498764976</v>
      </c>
      <c r="Q13" s="45">
        <f t="shared" si="1"/>
        <v>165296498</v>
      </c>
    </row>
    <row r="14" spans="1:17" ht="30" customHeight="1" x14ac:dyDescent="0.2">
      <c r="A14" s="70" t="s">
        <v>18</v>
      </c>
      <c r="C14" s="116">
        <v>127600000</v>
      </c>
      <c r="E14" s="116">
        <v>55657792525</v>
      </c>
      <c r="G14" s="45">
        <v>61402056390</v>
      </c>
      <c r="I14" s="71">
        <f t="shared" si="0"/>
        <v>-5744263865</v>
      </c>
      <c r="K14" s="52">
        <v>295600000</v>
      </c>
      <c r="M14" s="52">
        <v>129320874581</v>
      </c>
      <c r="O14" s="45">
        <v>147073261643</v>
      </c>
      <c r="Q14" s="45">
        <f t="shared" si="1"/>
        <v>-17752387062</v>
      </c>
    </row>
    <row r="15" spans="1:17" ht="30" customHeight="1" x14ac:dyDescent="0.2">
      <c r="A15" s="111" t="s">
        <v>232</v>
      </c>
      <c r="B15" s="111"/>
      <c r="C15" s="116">
        <v>19600000</v>
      </c>
      <c r="E15" s="116">
        <v>38966760000</v>
      </c>
      <c r="G15" s="45">
        <v>34534017579</v>
      </c>
      <c r="I15" s="72">
        <f t="shared" si="0"/>
        <v>4432742421</v>
      </c>
      <c r="K15" s="52">
        <v>19600000</v>
      </c>
      <c r="M15" s="52">
        <v>38966760000</v>
      </c>
      <c r="O15" s="45">
        <v>34534017579</v>
      </c>
      <c r="Q15" s="45">
        <f t="shared" si="1"/>
        <v>4432742421</v>
      </c>
    </row>
    <row r="16" spans="1:17" ht="30" customHeight="1" x14ac:dyDescent="0.2">
      <c r="A16" s="111" t="s">
        <v>229</v>
      </c>
      <c r="B16" s="111"/>
      <c r="C16" s="116">
        <v>491351</v>
      </c>
      <c r="E16" s="116">
        <v>17041482392</v>
      </c>
      <c r="G16" s="45">
        <v>16047661520</v>
      </c>
      <c r="I16" s="72">
        <f t="shared" si="0"/>
        <v>993820872</v>
      </c>
      <c r="K16" s="52">
        <v>491351</v>
      </c>
      <c r="M16" s="52">
        <v>17041482392</v>
      </c>
      <c r="O16" s="45">
        <v>16047661520</v>
      </c>
      <c r="Q16" s="45">
        <f t="shared" si="1"/>
        <v>993820872</v>
      </c>
    </row>
    <row r="17" spans="1:17" ht="30" customHeight="1" x14ac:dyDescent="0.2">
      <c r="A17" s="111" t="s">
        <v>41</v>
      </c>
      <c r="B17" s="111"/>
      <c r="C17" s="115">
        <v>3660000</v>
      </c>
      <c r="E17" s="116">
        <v>6938917700</v>
      </c>
      <c r="G17" s="45">
        <v>6428740043</v>
      </c>
      <c r="I17" s="72">
        <f t="shared" si="0"/>
        <v>510177657</v>
      </c>
      <c r="K17" s="52">
        <v>9060000</v>
      </c>
      <c r="M17" s="52">
        <v>16407243969</v>
      </c>
      <c r="O17" s="45">
        <v>15913766331</v>
      </c>
      <c r="Q17" s="45">
        <f t="shared" si="1"/>
        <v>493477638</v>
      </c>
    </row>
    <row r="18" spans="1:17" ht="30" customHeight="1" x14ac:dyDescent="0.2">
      <c r="A18" s="111" t="s">
        <v>235</v>
      </c>
      <c r="B18" s="111"/>
      <c r="C18" s="115">
        <v>2410000</v>
      </c>
      <c r="E18" s="116">
        <v>14810134161</v>
      </c>
      <c r="G18" s="45">
        <v>15691576216</v>
      </c>
      <c r="I18" s="71">
        <f t="shared" si="0"/>
        <v>-881442055</v>
      </c>
      <c r="K18" s="52">
        <v>2410000</v>
      </c>
      <c r="M18" s="52">
        <v>14810134161</v>
      </c>
      <c r="O18" s="45">
        <v>15691576216</v>
      </c>
      <c r="Q18" s="45">
        <f t="shared" si="1"/>
        <v>-881442055</v>
      </c>
    </row>
    <row r="19" spans="1:17" ht="30" customHeight="1" x14ac:dyDescent="0.2">
      <c r="A19" s="111" t="s">
        <v>234</v>
      </c>
      <c r="B19" s="111"/>
      <c r="C19" s="115">
        <v>500000</v>
      </c>
      <c r="E19" s="116">
        <v>5276069489</v>
      </c>
      <c r="G19" s="45">
        <v>5247279529</v>
      </c>
      <c r="I19" s="72">
        <f t="shared" si="0"/>
        <v>28789960</v>
      </c>
      <c r="K19" s="52">
        <v>500000</v>
      </c>
      <c r="M19" s="52">
        <v>5276069489</v>
      </c>
      <c r="O19" s="45">
        <v>5247279529</v>
      </c>
      <c r="Q19" s="45">
        <f t="shared" si="1"/>
        <v>28789960</v>
      </c>
    </row>
    <row r="20" spans="1:17" ht="30" customHeight="1" x14ac:dyDescent="0.2">
      <c r="A20" s="70" t="s">
        <v>24</v>
      </c>
      <c r="C20" s="125">
        <v>0</v>
      </c>
      <c r="D20" s="123"/>
      <c r="E20" s="122">
        <v>0</v>
      </c>
      <c r="G20" s="45">
        <v>0</v>
      </c>
      <c r="I20" s="72">
        <v>0</v>
      </c>
      <c r="K20" s="52">
        <v>2218012</v>
      </c>
      <c r="M20" s="52">
        <v>104876670912</v>
      </c>
      <c r="O20" s="45">
        <v>114873740426</v>
      </c>
      <c r="Q20" s="45">
        <f t="shared" si="1"/>
        <v>-9997069514</v>
      </c>
    </row>
    <row r="21" spans="1:17" ht="30" customHeight="1" x14ac:dyDescent="0.2">
      <c r="A21" s="70" t="s">
        <v>29</v>
      </c>
      <c r="C21" s="125">
        <v>0</v>
      </c>
      <c r="D21" s="123"/>
      <c r="E21" s="122">
        <v>0</v>
      </c>
      <c r="G21" s="45">
        <v>0</v>
      </c>
      <c r="I21" s="72">
        <v>0</v>
      </c>
      <c r="K21" s="52">
        <v>2914776</v>
      </c>
      <c r="M21" s="52">
        <v>19998344071</v>
      </c>
      <c r="O21" s="45">
        <v>21028007129</v>
      </c>
      <c r="Q21" s="45">
        <f t="shared" si="1"/>
        <v>-1029663058</v>
      </c>
    </row>
    <row r="22" spans="1:17" ht="30" customHeight="1" x14ac:dyDescent="0.2">
      <c r="A22" s="70" t="s">
        <v>30</v>
      </c>
      <c r="C22" s="125">
        <v>0</v>
      </c>
      <c r="E22" s="122">
        <v>0</v>
      </c>
      <c r="G22" s="45">
        <v>0</v>
      </c>
      <c r="I22" s="72">
        <v>0</v>
      </c>
      <c r="K22" s="52">
        <v>5297293</v>
      </c>
      <c r="M22" s="52">
        <v>7986444485</v>
      </c>
      <c r="O22" s="45">
        <v>8882619379</v>
      </c>
      <c r="Q22" s="45">
        <f t="shared" si="1"/>
        <v>-896174894</v>
      </c>
    </row>
    <row r="23" spans="1:17" ht="30" customHeight="1" x14ac:dyDescent="0.2">
      <c r="A23" s="70" t="s">
        <v>37</v>
      </c>
      <c r="C23" s="125">
        <v>0</v>
      </c>
      <c r="E23" s="122">
        <v>0</v>
      </c>
      <c r="G23" s="45">
        <v>0</v>
      </c>
      <c r="I23" s="45">
        <f t="shared" ref="I23:I25" si="2">E23+G23</f>
        <v>0</v>
      </c>
      <c r="K23" s="52">
        <v>451474</v>
      </c>
      <c r="M23" s="52">
        <v>3467652730</v>
      </c>
      <c r="O23" s="45">
        <v>3895458604</v>
      </c>
      <c r="Q23" s="45">
        <f t="shared" si="1"/>
        <v>-427805874</v>
      </c>
    </row>
    <row r="24" spans="1:17" ht="30" customHeight="1" x14ac:dyDescent="0.2">
      <c r="A24" s="70" t="s">
        <v>38</v>
      </c>
      <c r="C24" s="125">
        <v>0</v>
      </c>
      <c r="E24" s="122">
        <v>0</v>
      </c>
      <c r="G24" s="45">
        <v>0</v>
      </c>
      <c r="I24" s="45">
        <f t="shared" si="2"/>
        <v>0</v>
      </c>
      <c r="K24" s="52">
        <v>17984648</v>
      </c>
      <c r="M24" s="52">
        <v>35011692744</v>
      </c>
      <c r="O24" s="45">
        <v>47304233707</v>
      </c>
      <c r="Q24" s="45">
        <f t="shared" si="1"/>
        <v>-12292540963</v>
      </c>
    </row>
    <row r="25" spans="1:17" ht="30" customHeight="1" x14ac:dyDescent="0.2">
      <c r="A25" s="70" t="s">
        <v>48</v>
      </c>
      <c r="C25" s="125">
        <v>0</v>
      </c>
      <c r="E25" s="122">
        <v>0</v>
      </c>
      <c r="G25" s="45">
        <v>0</v>
      </c>
      <c r="I25" s="45">
        <f t="shared" si="2"/>
        <v>0</v>
      </c>
      <c r="K25" s="52">
        <v>13500000</v>
      </c>
      <c r="M25" s="52">
        <v>16208492199</v>
      </c>
      <c r="O25" s="45">
        <v>20934693000</v>
      </c>
      <c r="Q25" s="45">
        <f t="shared" si="1"/>
        <v>-4726200801</v>
      </c>
    </row>
    <row r="26" spans="1:17" ht="30" customHeight="1" x14ac:dyDescent="0.2">
      <c r="A26" s="70" t="s">
        <v>42</v>
      </c>
      <c r="C26" s="125">
        <v>0</v>
      </c>
      <c r="E26" s="122">
        <v>0</v>
      </c>
      <c r="G26" s="45">
        <v>0</v>
      </c>
      <c r="I26" s="45">
        <f>E26+G26</f>
        <v>0</v>
      </c>
      <c r="K26" s="52">
        <v>14860116</v>
      </c>
      <c r="M26" s="52">
        <v>41724791220</v>
      </c>
      <c r="O26" s="45">
        <v>49618134622</v>
      </c>
      <c r="Q26" s="45">
        <f t="shared" si="1"/>
        <v>-7893343402</v>
      </c>
    </row>
    <row r="27" spans="1:17" ht="30" customHeight="1" x14ac:dyDescent="0.2">
      <c r="A27" s="70" t="s">
        <v>19</v>
      </c>
      <c r="C27" s="125">
        <v>0</v>
      </c>
      <c r="E27" s="122">
        <v>0</v>
      </c>
      <c r="G27" s="45">
        <v>0</v>
      </c>
      <c r="I27" s="72">
        <v>0</v>
      </c>
      <c r="K27" s="52">
        <v>400001</v>
      </c>
      <c r="M27" s="52">
        <v>2017523887</v>
      </c>
      <c r="O27" s="45">
        <v>2026780621</v>
      </c>
      <c r="Q27" s="45">
        <f t="shared" si="1"/>
        <v>-9256734</v>
      </c>
    </row>
    <row r="28" spans="1:17" ht="30" customHeight="1" x14ac:dyDescent="0.2">
      <c r="A28" s="70" t="s">
        <v>20</v>
      </c>
      <c r="C28" s="125">
        <v>0</v>
      </c>
      <c r="E28" s="122">
        <v>0</v>
      </c>
      <c r="G28" s="45">
        <v>0</v>
      </c>
      <c r="I28" s="72">
        <v>0</v>
      </c>
      <c r="K28" s="52">
        <v>4976344</v>
      </c>
      <c r="M28" s="52">
        <v>6215020359</v>
      </c>
      <c r="O28" s="45">
        <v>7365688047</v>
      </c>
      <c r="Q28" s="45">
        <f t="shared" si="1"/>
        <v>-1150667688</v>
      </c>
    </row>
    <row r="29" spans="1:17" ht="30" customHeight="1" x14ac:dyDescent="0.2">
      <c r="A29" s="70" t="s">
        <v>236</v>
      </c>
      <c r="C29" s="125">
        <v>0</v>
      </c>
      <c r="E29" s="122">
        <v>0</v>
      </c>
      <c r="G29" s="45">
        <v>0</v>
      </c>
      <c r="I29" s="72">
        <v>0</v>
      </c>
      <c r="K29" s="52">
        <v>62000000</v>
      </c>
      <c r="M29" s="52">
        <v>108595311333</v>
      </c>
      <c r="O29" s="45">
        <v>126960066000</v>
      </c>
      <c r="Q29" s="45">
        <f t="shared" si="1"/>
        <v>-18364754667</v>
      </c>
    </row>
    <row r="30" spans="1:17" ht="30" customHeight="1" x14ac:dyDescent="0.2">
      <c r="A30" s="70" t="s">
        <v>40</v>
      </c>
      <c r="C30" s="125">
        <v>0</v>
      </c>
      <c r="E30" s="122">
        <v>0</v>
      </c>
      <c r="G30" s="45">
        <v>0</v>
      </c>
      <c r="I30" s="72">
        <v>0</v>
      </c>
      <c r="K30" s="52">
        <v>600000</v>
      </c>
      <c r="M30" s="52">
        <v>13179268839</v>
      </c>
      <c r="O30" s="45">
        <v>14701999500</v>
      </c>
      <c r="Q30" s="45">
        <f t="shared" si="1"/>
        <v>-1522730661</v>
      </c>
    </row>
    <row r="31" spans="1:17" ht="30" customHeight="1" x14ac:dyDescent="0.2">
      <c r="A31" s="70" t="s">
        <v>33</v>
      </c>
      <c r="C31" s="125">
        <v>0</v>
      </c>
      <c r="E31" s="122">
        <v>0</v>
      </c>
      <c r="G31" s="45">
        <v>0</v>
      </c>
      <c r="I31" s="72">
        <v>0</v>
      </c>
      <c r="K31" s="52">
        <v>3310946</v>
      </c>
      <c r="M31" s="52">
        <v>24104175787</v>
      </c>
      <c r="O31" s="45">
        <v>24190657092</v>
      </c>
      <c r="Q31" s="45">
        <f t="shared" si="1"/>
        <v>-86481305</v>
      </c>
    </row>
    <row r="32" spans="1:17" ht="30" customHeight="1" x14ac:dyDescent="0.2">
      <c r="A32" s="70" t="s">
        <v>47</v>
      </c>
      <c r="C32" s="125">
        <v>0</v>
      </c>
      <c r="E32" s="122">
        <v>0</v>
      </c>
      <c r="G32" s="45">
        <v>0</v>
      </c>
      <c r="I32" s="72">
        <v>0</v>
      </c>
      <c r="K32" s="52">
        <v>134406</v>
      </c>
      <c r="M32" s="52">
        <v>395468704</v>
      </c>
      <c r="O32" s="45">
        <v>477642467</v>
      </c>
      <c r="Q32" s="45">
        <f t="shared" si="1"/>
        <v>-82173763</v>
      </c>
    </row>
    <row r="33" spans="1:17" ht="30" customHeight="1" x14ac:dyDescent="0.2">
      <c r="A33" s="70" t="s">
        <v>23</v>
      </c>
      <c r="C33" s="125">
        <v>0</v>
      </c>
      <c r="E33" s="122">
        <v>0</v>
      </c>
      <c r="G33" s="45">
        <v>0</v>
      </c>
      <c r="I33" s="72">
        <v>0</v>
      </c>
      <c r="K33" s="52">
        <v>5768862</v>
      </c>
      <c r="M33" s="52">
        <v>43081334848</v>
      </c>
      <c r="O33" s="45">
        <v>49947819641</v>
      </c>
      <c r="Q33" s="45">
        <f t="shared" si="1"/>
        <v>-6866484793</v>
      </c>
    </row>
    <row r="34" spans="1:17" ht="30" customHeight="1" x14ac:dyDescent="0.2">
      <c r="A34" s="70" t="s">
        <v>27</v>
      </c>
      <c r="C34" s="125">
        <v>0</v>
      </c>
      <c r="E34" s="122">
        <v>0</v>
      </c>
      <c r="G34" s="45">
        <v>0</v>
      </c>
      <c r="I34" s="72">
        <v>0</v>
      </c>
      <c r="K34" s="52">
        <v>2388346</v>
      </c>
      <c r="M34" s="52">
        <v>7073122827</v>
      </c>
      <c r="O34" s="45">
        <v>8206624025</v>
      </c>
      <c r="Q34" s="45">
        <f t="shared" si="1"/>
        <v>-1133501198</v>
      </c>
    </row>
    <row r="35" spans="1:17" ht="30" customHeight="1" x14ac:dyDescent="0.2">
      <c r="A35" s="70" t="s">
        <v>34</v>
      </c>
      <c r="C35" s="125">
        <v>0</v>
      </c>
      <c r="E35" s="122">
        <v>0</v>
      </c>
      <c r="G35" s="45">
        <v>0</v>
      </c>
      <c r="I35" s="72">
        <v>0</v>
      </c>
      <c r="K35" s="52">
        <v>2000000</v>
      </c>
      <c r="M35" s="52">
        <v>6839064075</v>
      </c>
      <c r="O35" s="45">
        <v>7495137000</v>
      </c>
      <c r="Q35" s="45">
        <f t="shared" si="1"/>
        <v>-656072925</v>
      </c>
    </row>
    <row r="36" spans="1:17" ht="30" customHeight="1" x14ac:dyDescent="0.2">
      <c r="A36" s="70" t="s">
        <v>45</v>
      </c>
      <c r="C36" s="125">
        <v>0</v>
      </c>
      <c r="E36" s="122">
        <v>0</v>
      </c>
      <c r="G36" s="45">
        <v>0</v>
      </c>
      <c r="I36" s="72">
        <v>0</v>
      </c>
      <c r="K36" s="52">
        <v>3950000</v>
      </c>
      <c r="M36" s="52">
        <v>9454650687</v>
      </c>
      <c r="O36" s="45">
        <v>10632955215</v>
      </c>
      <c r="Q36" s="45">
        <f t="shared" si="1"/>
        <v>-1178304528</v>
      </c>
    </row>
    <row r="37" spans="1:17" ht="30" customHeight="1" x14ac:dyDescent="0.2">
      <c r="A37" s="70" t="s">
        <v>31</v>
      </c>
      <c r="C37" s="125">
        <v>0</v>
      </c>
      <c r="E37" s="122">
        <v>0</v>
      </c>
      <c r="G37" s="45">
        <v>0</v>
      </c>
      <c r="I37" s="72">
        <v>0</v>
      </c>
      <c r="K37" s="52">
        <v>1399207</v>
      </c>
      <c r="M37" s="52">
        <v>5604742996</v>
      </c>
      <c r="O37" s="45">
        <v>6133788377</v>
      </c>
      <c r="Q37" s="45">
        <f t="shared" si="1"/>
        <v>-529045381</v>
      </c>
    </row>
    <row r="38" spans="1:17" ht="30" customHeight="1" x14ac:dyDescent="0.2">
      <c r="A38" s="70" t="s">
        <v>21</v>
      </c>
      <c r="C38" s="125">
        <v>0</v>
      </c>
      <c r="E38" s="122">
        <v>0</v>
      </c>
      <c r="G38" s="45">
        <v>0</v>
      </c>
      <c r="I38" s="72">
        <v>0</v>
      </c>
      <c r="K38" s="52">
        <v>2489383</v>
      </c>
      <c r="M38" s="52">
        <v>9687816091</v>
      </c>
      <c r="O38" s="45">
        <v>11355807104</v>
      </c>
      <c r="Q38" s="45">
        <f t="shared" si="1"/>
        <v>-1667991013</v>
      </c>
    </row>
    <row r="39" spans="1:17" ht="30" customHeight="1" x14ac:dyDescent="0.2">
      <c r="A39" s="70" t="s">
        <v>50</v>
      </c>
      <c r="C39" s="125">
        <v>0</v>
      </c>
      <c r="E39" s="122">
        <v>0</v>
      </c>
      <c r="G39" s="45">
        <v>0</v>
      </c>
      <c r="I39" s="72">
        <v>0</v>
      </c>
      <c r="K39" s="52">
        <v>600000</v>
      </c>
      <c r="M39" s="52">
        <v>1610739886</v>
      </c>
      <c r="O39" s="45">
        <v>2254505400</v>
      </c>
      <c r="Q39" s="45">
        <f t="shared" si="1"/>
        <v>-643765514</v>
      </c>
    </row>
    <row r="40" spans="1:17" ht="30" customHeight="1" x14ac:dyDescent="0.2">
      <c r="A40" s="70" t="s">
        <v>118</v>
      </c>
      <c r="C40" s="125">
        <v>0</v>
      </c>
      <c r="E40" s="122">
        <v>0</v>
      </c>
      <c r="G40" s="45">
        <v>0</v>
      </c>
      <c r="I40" s="72">
        <v>0</v>
      </c>
      <c r="K40" s="52">
        <v>208</v>
      </c>
      <c r="M40" s="52">
        <v>685833</v>
      </c>
      <c r="O40" s="45">
        <v>867988</v>
      </c>
      <c r="Q40" s="45">
        <f t="shared" si="1"/>
        <v>-182155</v>
      </c>
    </row>
    <row r="41" spans="1:17" ht="30" customHeight="1" x14ac:dyDescent="0.2">
      <c r="A41" s="70" t="s">
        <v>119</v>
      </c>
      <c r="C41" s="125">
        <v>0</v>
      </c>
      <c r="E41" s="124">
        <v>0</v>
      </c>
      <c r="G41" s="88">
        <v>0</v>
      </c>
      <c r="I41" s="89">
        <v>0</v>
      </c>
      <c r="K41" s="75">
        <v>41000000</v>
      </c>
      <c r="M41" s="75">
        <v>16699048634</v>
      </c>
      <c r="O41" s="88">
        <v>16247863502</v>
      </c>
      <c r="Q41" s="14">
        <f t="shared" si="1"/>
        <v>451185132</v>
      </c>
    </row>
    <row r="42" spans="1:17" s="87" customFormat="1" ht="30" customHeight="1" thickBot="1" x14ac:dyDescent="0.25">
      <c r="A42" s="112" t="s">
        <v>51</v>
      </c>
      <c r="B42" s="60"/>
      <c r="C42" s="119">
        <f>SUM(C7:C41)</f>
        <v>275573818</v>
      </c>
      <c r="D42" s="60"/>
      <c r="E42" s="119">
        <f>SUM(E7:E41)</f>
        <v>292241408045</v>
      </c>
      <c r="F42" s="60"/>
      <c r="G42" s="48">
        <f>SUM(G7:G41)</f>
        <v>299004519968</v>
      </c>
      <c r="H42" s="60"/>
      <c r="I42" s="48">
        <f>SUM(I7:I41)</f>
        <v>-6763111923</v>
      </c>
      <c r="J42" s="60"/>
      <c r="K42" s="126">
        <f>SUM(K7:K41)</f>
        <v>643617321</v>
      </c>
      <c r="L42" s="60"/>
      <c r="M42" s="77">
        <f>SUM(M7:M41)</f>
        <v>871582324124</v>
      </c>
      <c r="N42" s="60"/>
      <c r="O42" s="48">
        <f>SUM(O7:O41)</f>
        <v>959568022335</v>
      </c>
      <c r="P42" s="60"/>
      <c r="Q42" s="48">
        <f>SUM(Q7:Q41)</f>
        <v>-87985698211</v>
      </c>
    </row>
    <row r="43" spans="1:17" ht="30" customHeight="1" thickTop="1" x14ac:dyDescent="0.2"/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49"/>
  <sheetViews>
    <sheetView rightToLeft="1" view="pageBreakPreview" topLeftCell="A34" zoomScaleNormal="100" zoomScaleSheetLayoutView="100" workbookViewId="0">
      <selection activeCell="G10" sqref="G10"/>
    </sheetView>
  </sheetViews>
  <sheetFormatPr defaultRowHeight="30" customHeight="1" x14ac:dyDescent="0.45"/>
  <cols>
    <col min="1" max="2" width="2.5703125" style="53" customWidth="1"/>
    <col min="3" max="3" width="23.42578125" style="53" customWidth="1"/>
    <col min="4" max="4" width="1.28515625" style="53" customWidth="1"/>
    <col min="5" max="5" width="14" style="53" bestFit="1" customWidth="1"/>
    <col min="6" max="6" width="1.28515625" style="53" customWidth="1"/>
    <col min="7" max="7" width="20.7109375" style="53" customWidth="1"/>
    <col min="8" max="8" width="1.28515625" style="53" customWidth="1"/>
    <col min="9" max="9" width="21.28515625" style="53" customWidth="1"/>
    <col min="10" max="10" width="1.28515625" style="53" customWidth="1"/>
    <col min="11" max="11" width="17.140625" style="53" customWidth="1"/>
    <col min="12" max="12" width="1.28515625" style="53" customWidth="1"/>
    <col min="13" max="13" width="20.42578125" style="53" customWidth="1"/>
    <col min="14" max="14" width="1.28515625" style="53" customWidth="1"/>
    <col min="15" max="15" width="16.140625" style="45" customWidth="1"/>
    <col min="16" max="16" width="1.28515625" style="53" customWidth="1"/>
    <col min="17" max="17" width="19.28515625" style="53" customWidth="1"/>
    <col min="18" max="18" width="1.28515625" style="53" customWidth="1"/>
    <col min="19" max="19" width="14.28515625" style="53" customWidth="1"/>
    <col min="20" max="20" width="1.28515625" style="53" customWidth="1"/>
    <col min="21" max="21" width="16.7109375" style="53" customWidth="1"/>
    <col min="22" max="22" width="1.28515625" style="53" customWidth="1"/>
    <col min="23" max="23" width="21.140625" style="53" customWidth="1"/>
    <col min="24" max="24" width="1.28515625" style="53" customWidth="1"/>
    <col min="25" max="25" width="20.28515625" style="53" customWidth="1"/>
    <col min="26" max="26" width="1.28515625" style="53" customWidth="1"/>
    <col min="27" max="27" width="13.140625" style="53" customWidth="1"/>
    <col min="28" max="28" width="0.28515625" style="61" customWidth="1"/>
    <col min="29" max="29" width="5.42578125" style="61" customWidth="1"/>
    <col min="30" max="30" width="9.140625" style="61"/>
    <col min="31" max="16384" width="9.140625" style="18"/>
  </cols>
  <sheetData>
    <row r="1" spans="1:27" ht="30" customHeight="1" x14ac:dyDescent="0.45">
      <c r="A1" s="135" t="s">
        <v>185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</row>
    <row r="2" spans="1:27" ht="30" customHeight="1" x14ac:dyDescent="0.45">
      <c r="A2" s="135" t="s">
        <v>186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spans="1:27" ht="30" customHeight="1" x14ac:dyDescent="0.45">
      <c r="A3" s="135" t="s">
        <v>225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1:27" ht="30" customHeight="1" x14ac:dyDescent="0.45">
      <c r="A4" s="62" t="s">
        <v>2</v>
      </c>
      <c r="B4" s="136" t="s">
        <v>3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</row>
    <row r="5" spans="1:27" ht="30" customHeight="1" x14ac:dyDescent="0.45">
      <c r="A5" s="137" t="s">
        <v>4</v>
      </c>
      <c r="B5" s="137"/>
      <c r="C5" s="138" t="s">
        <v>5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</row>
    <row r="6" spans="1:27" ht="30" customHeight="1" x14ac:dyDescent="0.45">
      <c r="A6" s="147"/>
      <c r="B6" s="147"/>
      <c r="C6" s="147"/>
      <c r="E6" s="139" t="s">
        <v>192</v>
      </c>
      <c r="F6" s="139"/>
      <c r="G6" s="139"/>
      <c r="H6" s="139"/>
      <c r="I6" s="139"/>
      <c r="K6" s="139" t="s">
        <v>7</v>
      </c>
      <c r="L6" s="139"/>
      <c r="M6" s="139"/>
      <c r="N6" s="139"/>
      <c r="O6" s="139"/>
      <c r="P6" s="139"/>
      <c r="Q6" s="139"/>
      <c r="S6" s="139" t="s">
        <v>226</v>
      </c>
      <c r="T6" s="139"/>
      <c r="U6" s="139"/>
      <c r="V6" s="139"/>
      <c r="W6" s="139"/>
      <c r="X6" s="139"/>
      <c r="Y6" s="139"/>
      <c r="Z6" s="139"/>
      <c r="AA6" s="139"/>
    </row>
    <row r="7" spans="1:27" ht="30" customHeight="1" x14ac:dyDescent="0.45">
      <c r="A7" s="135" t="s">
        <v>183</v>
      </c>
      <c r="B7" s="135"/>
      <c r="C7" s="135"/>
      <c r="E7" s="141" t="s">
        <v>10</v>
      </c>
      <c r="F7" s="63"/>
      <c r="G7" s="141" t="s">
        <v>11</v>
      </c>
      <c r="H7" s="63"/>
      <c r="I7" s="141" t="s">
        <v>12</v>
      </c>
      <c r="K7" s="140" t="s">
        <v>8</v>
      </c>
      <c r="L7" s="140"/>
      <c r="M7" s="140"/>
      <c r="N7" s="63"/>
      <c r="O7" s="140" t="s">
        <v>9</v>
      </c>
      <c r="P7" s="140"/>
      <c r="Q7" s="140"/>
      <c r="S7" s="141" t="s">
        <v>10</v>
      </c>
      <c r="T7" s="63"/>
      <c r="U7" s="141" t="s">
        <v>14</v>
      </c>
      <c r="V7" s="63"/>
      <c r="W7" s="141" t="s">
        <v>11</v>
      </c>
      <c r="X7" s="63"/>
      <c r="Y7" s="141" t="s">
        <v>12</v>
      </c>
      <c r="Z7" s="63"/>
      <c r="AA7" s="143" t="s">
        <v>15</v>
      </c>
    </row>
    <row r="8" spans="1:27" ht="30" customHeight="1" x14ac:dyDescent="0.45">
      <c r="A8" s="142"/>
      <c r="B8" s="142"/>
      <c r="C8" s="142"/>
      <c r="E8" s="142"/>
      <c r="G8" s="142"/>
      <c r="I8" s="142"/>
      <c r="K8" s="64" t="s">
        <v>10</v>
      </c>
      <c r="L8" s="63"/>
      <c r="M8" s="64" t="s">
        <v>11</v>
      </c>
      <c r="O8" s="65" t="s">
        <v>10</v>
      </c>
      <c r="P8" s="63"/>
      <c r="Q8" s="64" t="s">
        <v>13</v>
      </c>
      <c r="S8" s="142"/>
      <c r="U8" s="142"/>
      <c r="W8" s="142"/>
      <c r="Y8" s="142"/>
      <c r="AA8" s="144"/>
    </row>
    <row r="9" spans="1:27" ht="30" customHeight="1" x14ac:dyDescent="0.45">
      <c r="A9" s="145" t="s">
        <v>16</v>
      </c>
      <c r="B9" s="145"/>
      <c r="C9" s="145"/>
      <c r="E9" s="51">
        <v>75</v>
      </c>
      <c r="G9" s="51">
        <v>4112010</v>
      </c>
      <c r="I9" s="51">
        <v>6970776</v>
      </c>
      <c r="K9" s="51">
        <v>0</v>
      </c>
      <c r="M9" s="51">
        <v>0</v>
      </c>
      <c r="O9" s="66">
        <v>0</v>
      </c>
      <c r="P9" s="67"/>
      <c r="Q9" s="68">
        <v>0</v>
      </c>
      <c r="S9" s="51">
        <v>75</v>
      </c>
      <c r="U9" s="51">
        <v>119170</v>
      </c>
      <c r="W9" s="51">
        <v>4112010</v>
      </c>
      <c r="Y9" s="51">
        <v>8884570</v>
      </c>
      <c r="AA9" s="69">
        <v>0</v>
      </c>
    </row>
    <row r="10" spans="1:27" ht="30" customHeight="1" x14ac:dyDescent="0.45">
      <c r="A10" s="146" t="s">
        <v>17</v>
      </c>
      <c r="B10" s="146"/>
      <c r="C10" s="146"/>
      <c r="E10" s="52">
        <v>8099986</v>
      </c>
      <c r="G10" s="52">
        <v>49489604218</v>
      </c>
      <c r="I10" s="52">
        <v>40742062881</v>
      </c>
      <c r="K10" s="52">
        <v>4500000</v>
      </c>
      <c r="M10" s="52">
        <v>27950355777</v>
      </c>
      <c r="O10" s="71">
        <v>0</v>
      </c>
      <c r="P10" s="67"/>
      <c r="Q10" s="72">
        <v>0</v>
      </c>
      <c r="S10" s="52">
        <f>E10+K10</f>
        <v>12599986</v>
      </c>
      <c r="U10" s="52">
        <v>6330</v>
      </c>
      <c r="W10" s="52">
        <f>G10+M10</f>
        <v>77439959995</v>
      </c>
      <c r="Y10" s="52">
        <v>79283351807</v>
      </c>
      <c r="AA10" s="73">
        <v>2.61</v>
      </c>
    </row>
    <row r="11" spans="1:27" ht="30" customHeight="1" x14ac:dyDescent="0.45">
      <c r="A11" s="146" t="s">
        <v>18</v>
      </c>
      <c r="B11" s="146"/>
      <c r="C11" s="146"/>
      <c r="E11" s="52">
        <v>227199961</v>
      </c>
      <c r="G11" s="52">
        <v>126521040240</v>
      </c>
      <c r="I11" s="52">
        <v>88532463523</v>
      </c>
      <c r="K11" s="52">
        <v>0</v>
      </c>
      <c r="M11" s="52">
        <v>0</v>
      </c>
      <c r="O11" s="71">
        <v>-127600000</v>
      </c>
      <c r="P11" s="67"/>
      <c r="Q11" s="72">
        <v>55657792525</v>
      </c>
      <c r="S11" s="52">
        <f>E11+O11</f>
        <v>99599961</v>
      </c>
      <c r="U11" s="52">
        <v>468</v>
      </c>
      <c r="W11" s="52">
        <v>55464317043</v>
      </c>
      <c r="Y11" s="52">
        <v>46335435697</v>
      </c>
      <c r="AA11" s="73">
        <v>1.52</v>
      </c>
    </row>
    <row r="12" spans="1:27" ht="30" customHeight="1" x14ac:dyDescent="0.45">
      <c r="A12" s="146" t="s">
        <v>19</v>
      </c>
      <c r="B12" s="146"/>
      <c r="C12" s="146"/>
      <c r="E12" s="52">
        <v>17691844</v>
      </c>
      <c r="G12" s="52">
        <v>74511131994</v>
      </c>
      <c r="I12" s="52">
        <v>65228616052</v>
      </c>
      <c r="K12" s="72">
        <v>3460000</v>
      </c>
      <c r="M12" s="52">
        <v>13736864681</v>
      </c>
      <c r="O12" s="71">
        <v>0</v>
      </c>
      <c r="Q12" s="52">
        <v>0</v>
      </c>
      <c r="S12" s="52">
        <f>E12+K12</f>
        <v>21151844</v>
      </c>
      <c r="U12" s="52">
        <v>4307</v>
      </c>
      <c r="W12" s="52">
        <v>88247993675</v>
      </c>
      <c r="Y12" s="52">
        <v>90558941205</v>
      </c>
      <c r="AA12" s="73">
        <v>2.98</v>
      </c>
    </row>
    <row r="13" spans="1:27" ht="30" customHeight="1" x14ac:dyDescent="0.45">
      <c r="A13" s="146" t="s">
        <v>22</v>
      </c>
      <c r="B13" s="146"/>
      <c r="C13" s="146"/>
      <c r="E13" s="52">
        <v>4898101</v>
      </c>
      <c r="G13" s="52">
        <v>119151317907</v>
      </c>
      <c r="I13" s="52">
        <v>111986017878</v>
      </c>
      <c r="K13" s="52">
        <v>100000</v>
      </c>
      <c r="M13" s="52">
        <v>2482251829</v>
      </c>
      <c r="O13" s="71">
        <v>0</v>
      </c>
      <c r="Q13" s="52">
        <v>0</v>
      </c>
      <c r="S13" s="52">
        <f>E13+K13</f>
        <v>4998101</v>
      </c>
      <c r="U13" s="52">
        <v>27150</v>
      </c>
      <c r="W13" s="52">
        <f>G13+M13</f>
        <v>121633569736</v>
      </c>
      <c r="Y13" s="52">
        <v>134891036419</v>
      </c>
      <c r="AA13" s="73">
        <v>4.4400000000000004</v>
      </c>
    </row>
    <row r="14" spans="1:27" ht="30" customHeight="1" x14ac:dyDescent="0.45">
      <c r="A14" s="146" t="s">
        <v>229</v>
      </c>
      <c r="B14" s="146"/>
      <c r="C14" s="146"/>
      <c r="E14" s="52">
        <v>0</v>
      </c>
      <c r="G14" s="52">
        <v>0</v>
      </c>
      <c r="I14" s="52">
        <v>0</v>
      </c>
      <c r="K14" s="52">
        <v>1000000</v>
      </c>
      <c r="M14" s="52">
        <v>32660280569</v>
      </c>
      <c r="O14" s="71">
        <v>-491351</v>
      </c>
      <c r="Q14" s="52">
        <v>17041482392</v>
      </c>
      <c r="S14" s="52">
        <f>E14+K14+O14</f>
        <v>508649</v>
      </c>
      <c r="U14" s="52">
        <v>36020</v>
      </c>
      <c r="W14" s="52">
        <v>16612619049</v>
      </c>
      <c r="Y14" s="52">
        <v>18212523835</v>
      </c>
      <c r="AA14" s="73">
        <v>0.6</v>
      </c>
    </row>
    <row r="15" spans="1:27" ht="30" customHeight="1" x14ac:dyDescent="0.45">
      <c r="A15" s="146" t="s">
        <v>23</v>
      </c>
      <c r="B15" s="146"/>
      <c r="C15" s="146"/>
      <c r="E15" s="52">
        <v>510051</v>
      </c>
      <c r="G15" s="52">
        <v>3692172675</v>
      </c>
      <c r="I15" s="52">
        <v>3782340826</v>
      </c>
      <c r="K15" s="52">
        <v>0</v>
      </c>
      <c r="M15" s="52">
        <v>0</v>
      </c>
      <c r="O15" s="71">
        <v>0</v>
      </c>
      <c r="Q15" s="52">
        <v>0</v>
      </c>
      <c r="S15" s="52">
        <v>510051</v>
      </c>
      <c r="U15" s="52">
        <v>9130</v>
      </c>
      <c r="W15" s="52">
        <v>3692172675</v>
      </c>
      <c r="Y15" s="52">
        <v>4629057875</v>
      </c>
      <c r="AA15" s="73">
        <v>0.15</v>
      </c>
    </row>
    <row r="16" spans="1:27" ht="30" customHeight="1" x14ac:dyDescent="0.45">
      <c r="A16" s="146" t="s">
        <v>227</v>
      </c>
      <c r="B16" s="146"/>
      <c r="C16" s="146"/>
      <c r="E16" s="52">
        <v>0</v>
      </c>
      <c r="G16" s="52">
        <v>0</v>
      </c>
      <c r="I16" s="52">
        <v>0</v>
      </c>
      <c r="K16" s="52">
        <v>4713645</v>
      </c>
      <c r="M16" s="52">
        <v>3533725760</v>
      </c>
      <c r="O16" s="82">
        <v>0</v>
      </c>
      <c r="Q16" s="52">
        <v>0</v>
      </c>
      <c r="S16" s="52">
        <f t="shared" ref="S16" si="0">E16+K16+O16</f>
        <v>4713645</v>
      </c>
      <c r="U16" s="52">
        <v>824</v>
      </c>
      <c r="W16" s="52">
        <f>M16+G16</f>
        <v>3533725760</v>
      </c>
      <c r="Y16" s="52">
        <v>3860933421</v>
      </c>
      <c r="AA16" s="73">
        <v>0.13</v>
      </c>
    </row>
    <row r="17" spans="1:27" ht="30" customHeight="1" x14ac:dyDescent="0.45">
      <c r="A17" s="146" t="s">
        <v>228</v>
      </c>
      <c r="B17" s="146"/>
      <c r="C17" s="146"/>
      <c r="E17" s="52">
        <v>0</v>
      </c>
      <c r="G17" s="52">
        <v>0</v>
      </c>
      <c r="I17" s="52">
        <v>0</v>
      </c>
      <c r="K17" s="52">
        <v>8700000</v>
      </c>
      <c r="M17" s="52">
        <v>39698767959</v>
      </c>
      <c r="O17" s="82">
        <v>0</v>
      </c>
      <c r="Q17" s="52">
        <v>0</v>
      </c>
      <c r="S17" s="52">
        <f>E17+K17</f>
        <v>8700000</v>
      </c>
      <c r="U17" s="52">
        <v>5401</v>
      </c>
      <c r="W17" s="52">
        <f>M17+G17</f>
        <v>39698767959</v>
      </c>
      <c r="Y17" s="52">
        <v>46709117235</v>
      </c>
      <c r="AA17" s="73">
        <v>1.54</v>
      </c>
    </row>
    <row r="18" spans="1:27" ht="30" customHeight="1" x14ac:dyDescent="0.45">
      <c r="A18" s="146" t="s">
        <v>235</v>
      </c>
      <c r="B18" s="146"/>
      <c r="C18" s="146"/>
      <c r="E18" s="52">
        <v>60439089</v>
      </c>
      <c r="G18" s="52">
        <v>360359301514</v>
      </c>
      <c r="I18" s="52">
        <v>289583076347</v>
      </c>
      <c r="K18" s="52">
        <v>0</v>
      </c>
      <c r="M18" s="52">
        <v>0</v>
      </c>
      <c r="O18" s="71">
        <v>-2410000</v>
      </c>
      <c r="P18" s="67"/>
      <c r="Q18" s="72">
        <v>14810134161</v>
      </c>
      <c r="S18" s="52">
        <f>E18+O18</f>
        <v>58029089</v>
      </c>
      <c r="U18" s="52">
        <v>6240</v>
      </c>
      <c r="W18" s="52">
        <v>345990026081</v>
      </c>
      <c r="Y18" s="52">
        <v>359947011344</v>
      </c>
      <c r="AA18" s="73">
        <v>11.84</v>
      </c>
    </row>
    <row r="19" spans="1:27" ht="30" customHeight="1" x14ac:dyDescent="0.45">
      <c r="A19" s="146" t="s">
        <v>25</v>
      </c>
      <c r="B19" s="146"/>
      <c r="C19" s="146"/>
      <c r="E19" s="52">
        <v>12405582</v>
      </c>
      <c r="G19" s="52">
        <v>119616299027</v>
      </c>
      <c r="I19" s="52">
        <v>125907359316</v>
      </c>
      <c r="K19" s="52">
        <v>3500000</v>
      </c>
      <c r="M19" s="52">
        <v>37455071112</v>
      </c>
      <c r="O19" s="71">
        <v>0</v>
      </c>
      <c r="P19" s="67"/>
      <c r="Q19" s="72">
        <v>0</v>
      </c>
      <c r="S19" s="52">
        <f>K19+E19</f>
        <v>15905582</v>
      </c>
      <c r="U19" s="52">
        <v>11570</v>
      </c>
      <c r="W19" s="52">
        <f>M19+G19</f>
        <v>157071370139</v>
      </c>
      <c r="Y19" s="52">
        <v>182932619617</v>
      </c>
      <c r="AA19" s="73">
        <v>6.02</v>
      </c>
    </row>
    <row r="20" spans="1:27" ht="30" customHeight="1" x14ac:dyDescent="0.45">
      <c r="A20" s="146" t="s">
        <v>26</v>
      </c>
      <c r="B20" s="146"/>
      <c r="C20" s="146"/>
      <c r="E20" s="52">
        <v>771428</v>
      </c>
      <c r="G20" s="52">
        <v>2180826956</v>
      </c>
      <c r="I20" s="52">
        <v>1302857768</v>
      </c>
      <c r="K20" s="52">
        <v>0</v>
      </c>
      <c r="M20" s="52">
        <v>0</v>
      </c>
      <c r="O20" s="71">
        <v>0</v>
      </c>
      <c r="P20" s="67"/>
      <c r="Q20" s="72">
        <v>0</v>
      </c>
      <c r="S20" s="52">
        <v>771428</v>
      </c>
      <c r="U20" s="52">
        <v>1699</v>
      </c>
      <c r="W20" s="52">
        <v>2180826956</v>
      </c>
      <c r="Y20" s="52">
        <v>1302857768</v>
      </c>
      <c r="AA20" s="73">
        <v>0.04</v>
      </c>
    </row>
    <row r="21" spans="1:27" ht="30" customHeight="1" x14ac:dyDescent="0.45">
      <c r="A21" s="146" t="s">
        <v>27</v>
      </c>
      <c r="B21" s="146"/>
      <c r="C21" s="146"/>
      <c r="E21" s="52">
        <v>3888945</v>
      </c>
      <c r="G21" s="52">
        <v>13362850043</v>
      </c>
      <c r="I21" s="52">
        <v>10797195536</v>
      </c>
      <c r="K21" s="52">
        <v>1232241</v>
      </c>
      <c r="M21" s="52">
        <v>4105482135</v>
      </c>
      <c r="O21" s="71">
        <v>0</v>
      </c>
      <c r="P21" s="67"/>
      <c r="Q21" s="72">
        <v>0</v>
      </c>
      <c r="S21" s="52">
        <f>K21+E21</f>
        <v>5121186</v>
      </c>
      <c r="U21" s="52">
        <v>3414</v>
      </c>
      <c r="W21" s="52">
        <f>G21+M21</f>
        <v>17468332178</v>
      </c>
      <c r="Y21" s="52">
        <v>17379700816</v>
      </c>
      <c r="AA21" s="73">
        <v>0.56999999999999995</v>
      </c>
    </row>
    <row r="22" spans="1:27" ht="30" customHeight="1" x14ac:dyDescent="0.45">
      <c r="A22" s="146" t="s">
        <v>28</v>
      </c>
      <c r="B22" s="146"/>
      <c r="C22" s="146"/>
      <c r="E22" s="52">
        <v>39815909</v>
      </c>
      <c r="G22" s="52">
        <v>157055834229</v>
      </c>
      <c r="I22" s="52">
        <v>141376203508</v>
      </c>
      <c r="K22" s="52">
        <v>1000000</v>
      </c>
      <c r="M22" s="52">
        <v>4163259899</v>
      </c>
      <c r="O22" s="71">
        <v>0</v>
      </c>
      <c r="P22" s="67"/>
      <c r="Q22" s="72">
        <v>0</v>
      </c>
      <c r="S22" s="52">
        <f>K22+E22</f>
        <v>40815909</v>
      </c>
      <c r="U22" s="52">
        <v>4293</v>
      </c>
      <c r="W22" s="52">
        <f>G22+M22</f>
        <v>161219094128</v>
      </c>
      <c r="Y22" s="52">
        <v>174180122288</v>
      </c>
      <c r="AA22" s="73">
        <v>5.73</v>
      </c>
    </row>
    <row r="23" spans="1:27" ht="30" customHeight="1" x14ac:dyDescent="0.45">
      <c r="A23" s="146" t="s">
        <v>29</v>
      </c>
      <c r="B23" s="146"/>
      <c r="C23" s="146"/>
      <c r="E23" s="52">
        <v>10400000</v>
      </c>
      <c r="G23" s="52">
        <v>77905368715</v>
      </c>
      <c r="I23" s="52">
        <v>71333028000</v>
      </c>
      <c r="K23" s="52">
        <v>0</v>
      </c>
      <c r="M23" s="52">
        <v>0</v>
      </c>
      <c r="O23" s="45">
        <v>0</v>
      </c>
      <c r="Q23" s="52">
        <v>0</v>
      </c>
      <c r="S23" s="52">
        <f>K23+E23</f>
        <v>10400000</v>
      </c>
      <c r="U23" s="52">
        <v>6840</v>
      </c>
      <c r="W23" s="52">
        <v>77905368715</v>
      </c>
      <c r="Y23" s="52">
        <v>70712740800</v>
      </c>
      <c r="AA23" s="73">
        <v>2.33</v>
      </c>
    </row>
    <row r="24" spans="1:27" ht="30" customHeight="1" x14ac:dyDescent="0.45">
      <c r="A24" s="146" t="s">
        <v>30</v>
      </c>
      <c r="B24" s="146"/>
      <c r="C24" s="146"/>
      <c r="E24" s="52">
        <v>30900000</v>
      </c>
      <c r="G24" s="52">
        <v>49908246566</v>
      </c>
      <c r="I24" s="52">
        <v>47947902345</v>
      </c>
      <c r="K24" s="52">
        <v>0</v>
      </c>
      <c r="M24" s="52">
        <v>0</v>
      </c>
      <c r="O24" s="45">
        <v>0</v>
      </c>
      <c r="Q24" s="52">
        <v>0</v>
      </c>
      <c r="S24" s="52">
        <v>30900000</v>
      </c>
      <c r="U24" s="52">
        <v>1671</v>
      </c>
      <c r="W24" s="52">
        <v>49908246566</v>
      </c>
      <c r="Y24" s="52">
        <v>51326678295</v>
      </c>
      <c r="AA24" s="73">
        <v>1.69</v>
      </c>
    </row>
    <row r="25" spans="1:27" ht="30" customHeight="1" x14ac:dyDescent="0.45">
      <c r="A25" s="146" t="s">
        <v>31</v>
      </c>
      <c r="B25" s="146"/>
      <c r="C25" s="146"/>
      <c r="E25" s="52">
        <v>1028473</v>
      </c>
      <c r="G25" s="52">
        <v>5129381595</v>
      </c>
      <c r="I25" s="52">
        <v>4165068508</v>
      </c>
      <c r="K25" s="52">
        <v>0</v>
      </c>
      <c r="M25" s="52">
        <v>0</v>
      </c>
      <c r="O25" s="71">
        <v>0</v>
      </c>
      <c r="Q25" s="52">
        <v>0</v>
      </c>
      <c r="S25" s="52">
        <v>1028473</v>
      </c>
      <c r="U25" s="52">
        <v>5079</v>
      </c>
      <c r="W25" s="52">
        <v>5129381595</v>
      </c>
      <c r="Y25" s="52">
        <v>5192533862</v>
      </c>
      <c r="AA25" s="73">
        <v>0.17</v>
      </c>
    </row>
    <row r="26" spans="1:27" ht="30" customHeight="1" x14ac:dyDescent="0.45">
      <c r="A26" s="146" t="s">
        <v>32</v>
      </c>
      <c r="B26" s="146"/>
      <c r="C26" s="146"/>
      <c r="E26" s="52">
        <v>8715495</v>
      </c>
      <c r="G26" s="52">
        <v>96831631300</v>
      </c>
      <c r="I26" s="52">
        <v>77106376462</v>
      </c>
      <c r="K26" s="52">
        <v>195052</v>
      </c>
      <c r="M26" s="52">
        <v>1833675745</v>
      </c>
      <c r="O26" s="71">
        <v>0</v>
      </c>
      <c r="Q26" s="52">
        <v>0</v>
      </c>
      <c r="S26" s="52">
        <f>K26+E26</f>
        <v>8910547</v>
      </c>
      <c r="U26" s="52">
        <v>10700</v>
      </c>
      <c r="W26" s="52">
        <f>M26+G26</f>
        <v>98665307045</v>
      </c>
      <c r="Y26" s="52">
        <v>94775562925</v>
      </c>
      <c r="AA26" s="73">
        <v>3.12</v>
      </c>
    </row>
    <row r="27" spans="1:27" ht="30" customHeight="1" x14ac:dyDescent="0.45">
      <c r="A27" s="146" t="s">
        <v>33</v>
      </c>
      <c r="B27" s="146"/>
      <c r="C27" s="146"/>
      <c r="E27" s="52">
        <v>1189964</v>
      </c>
      <c r="G27" s="52">
        <v>8043026119</v>
      </c>
      <c r="I27" s="52">
        <v>8386645534</v>
      </c>
      <c r="K27" s="52">
        <v>0</v>
      </c>
      <c r="M27" s="52">
        <v>0</v>
      </c>
      <c r="O27" s="71">
        <v>0</v>
      </c>
      <c r="Q27" s="52">
        <v>0</v>
      </c>
      <c r="S27" s="52">
        <v>1189964</v>
      </c>
      <c r="U27" s="52">
        <v>8820</v>
      </c>
      <c r="W27" s="52">
        <v>8043026119</v>
      </c>
      <c r="Y27" s="52">
        <v>10433034359</v>
      </c>
      <c r="AA27" s="73">
        <v>0.34</v>
      </c>
    </row>
    <row r="28" spans="1:27" ht="30" customHeight="1" x14ac:dyDescent="0.45">
      <c r="A28" s="146" t="s">
        <v>34</v>
      </c>
      <c r="B28" s="146"/>
      <c r="C28" s="146"/>
      <c r="E28" s="52">
        <v>41500000</v>
      </c>
      <c r="G28" s="52">
        <v>148942404089</v>
      </c>
      <c r="I28" s="52">
        <v>150656229900</v>
      </c>
      <c r="K28" s="52">
        <v>6400000</v>
      </c>
      <c r="M28" s="52">
        <v>24871030659</v>
      </c>
      <c r="O28" s="71">
        <v>0</v>
      </c>
      <c r="Q28" s="52">
        <v>0</v>
      </c>
      <c r="S28" s="52">
        <f>E28+K28</f>
        <v>47900000</v>
      </c>
      <c r="U28" s="52">
        <v>4766</v>
      </c>
      <c r="W28" s="52">
        <f>G28+M28</f>
        <v>173813434748</v>
      </c>
      <c r="Y28" s="52">
        <v>226933066170</v>
      </c>
      <c r="AA28" s="73">
        <v>7.46</v>
      </c>
    </row>
    <row r="29" spans="1:27" ht="30" customHeight="1" x14ac:dyDescent="0.45">
      <c r="A29" s="146" t="s">
        <v>35</v>
      </c>
      <c r="B29" s="146"/>
      <c r="C29" s="146"/>
      <c r="E29" s="52">
        <v>39019814</v>
      </c>
      <c r="G29" s="52">
        <v>174385070280</v>
      </c>
      <c r="I29" s="52">
        <v>162015997788</v>
      </c>
      <c r="K29" s="52">
        <v>4000000</v>
      </c>
      <c r="M29" s="52">
        <v>20602550464</v>
      </c>
      <c r="Q29" s="52"/>
      <c r="S29" s="52">
        <f>K29+E29</f>
        <v>43019814</v>
      </c>
      <c r="U29" s="52">
        <v>5322</v>
      </c>
      <c r="W29" s="52">
        <f>G29+M29</f>
        <v>194987620744</v>
      </c>
      <c r="Y29" s="52">
        <v>227589188980</v>
      </c>
      <c r="AA29" s="73">
        <v>7.48</v>
      </c>
    </row>
    <row r="30" spans="1:27" ht="30" customHeight="1" x14ac:dyDescent="0.45">
      <c r="A30" s="146" t="s">
        <v>36</v>
      </c>
      <c r="B30" s="146"/>
      <c r="C30" s="146"/>
      <c r="E30" s="52">
        <v>59424784</v>
      </c>
      <c r="G30" s="52">
        <v>103363858376</v>
      </c>
      <c r="I30" s="52">
        <v>111999007591</v>
      </c>
      <c r="K30" s="52">
        <v>0</v>
      </c>
      <c r="M30" s="52">
        <v>0</v>
      </c>
      <c r="O30" s="45">
        <v>-9300000</v>
      </c>
      <c r="Q30" s="52">
        <v>18930831468</v>
      </c>
      <c r="S30" s="52">
        <f>E30+O30</f>
        <v>50124784</v>
      </c>
      <c r="U30" s="52">
        <v>2493</v>
      </c>
      <c r="W30" s="52">
        <v>87187377482</v>
      </c>
      <c r="Y30" s="52">
        <v>124217568047</v>
      </c>
      <c r="AA30" s="73">
        <v>4.08</v>
      </c>
    </row>
    <row r="31" spans="1:27" ht="30" customHeight="1" x14ac:dyDescent="0.45">
      <c r="A31" s="146" t="s">
        <v>37</v>
      </c>
      <c r="B31" s="146"/>
      <c r="C31" s="146"/>
      <c r="E31" s="52">
        <v>49845234</v>
      </c>
      <c r="G31" s="52">
        <v>381189359937</v>
      </c>
      <c r="I31" s="52">
        <v>358236774621</v>
      </c>
      <c r="K31" s="52">
        <v>200000</v>
      </c>
      <c r="M31" s="52">
        <v>1547368555</v>
      </c>
      <c r="O31" s="45">
        <v>0</v>
      </c>
      <c r="Q31" s="52">
        <v>0</v>
      </c>
      <c r="S31" s="52">
        <f>K31+E31</f>
        <v>50045234</v>
      </c>
      <c r="U31" s="52">
        <v>8550</v>
      </c>
      <c r="W31" s="52">
        <f>G31+M31</f>
        <v>382736728492</v>
      </c>
      <c r="Y31" s="52">
        <v>425340824533</v>
      </c>
      <c r="AA31" s="73">
        <v>13.99</v>
      </c>
    </row>
    <row r="32" spans="1:27" ht="30" customHeight="1" x14ac:dyDescent="0.45">
      <c r="A32" s="146" t="s">
        <v>38</v>
      </c>
      <c r="B32" s="146"/>
      <c r="C32" s="146"/>
      <c r="E32" s="52">
        <v>63000000</v>
      </c>
      <c r="G32" s="52">
        <v>160829432500</v>
      </c>
      <c r="I32" s="52">
        <v>124811923950</v>
      </c>
      <c r="K32" s="52">
        <v>0</v>
      </c>
      <c r="M32" s="52">
        <v>0</v>
      </c>
      <c r="O32" s="74">
        <v>0</v>
      </c>
      <c r="Q32" s="52">
        <v>0</v>
      </c>
      <c r="S32" s="52">
        <v>63000000</v>
      </c>
      <c r="U32" s="52">
        <v>2704</v>
      </c>
      <c r="W32" s="52">
        <v>160829432500</v>
      </c>
      <c r="Y32" s="52">
        <v>169338405600</v>
      </c>
      <c r="AA32" s="73">
        <v>5.57</v>
      </c>
    </row>
    <row r="33" spans="1:30" ht="30" customHeight="1" x14ac:dyDescent="0.45">
      <c r="A33" s="146" t="s">
        <v>39</v>
      </c>
      <c r="B33" s="146"/>
      <c r="C33" s="146"/>
      <c r="E33" s="52">
        <v>9453912</v>
      </c>
      <c r="G33" s="52">
        <v>153527406085</v>
      </c>
      <c r="I33" s="52">
        <v>149704743292</v>
      </c>
      <c r="K33" s="52">
        <v>0</v>
      </c>
      <c r="M33" s="52">
        <v>0</v>
      </c>
      <c r="O33" s="71">
        <v>-1953912</v>
      </c>
      <c r="P33" s="67"/>
      <c r="Q33" s="72">
        <v>34223083367</v>
      </c>
      <c r="S33" s="52">
        <f>E33+O33</f>
        <v>7500000</v>
      </c>
      <c r="U33" s="52">
        <v>19600</v>
      </c>
      <c r="W33" s="52">
        <v>121796727712</v>
      </c>
      <c r="Y33" s="52">
        <v>146125350000</v>
      </c>
      <c r="AA33" s="73">
        <v>4.8099999999999996</v>
      </c>
    </row>
    <row r="34" spans="1:30" ht="30" customHeight="1" x14ac:dyDescent="0.45">
      <c r="A34" s="146" t="s">
        <v>41</v>
      </c>
      <c r="B34" s="146"/>
      <c r="C34" s="146"/>
      <c r="E34" s="52">
        <v>3660000</v>
      </c>
      <c r="G34" s="52">
        <v>6352566242</v>
      </c>
      <c r="I34" s="52">
        <v>6912623700</v>
      </c>
      <c r="K34" s="52">
        <v>0</v>
      </c>
      <c r="M34" s="52">
        <v>0</v>
      </c>
      <c r="O34" s="45">
        <v>-3660000</v>
      </c>
      <c r="Q34" s="52">
        <v>6938917700</v>
      </c>
      <c r="S34" s="52">
        <f>O34+E34</f>
        <v>0</v>
      </c>
      <c r="U34" s="52">
        <v>0</v>
      </c>
      <c r="W34" s="52">
        <v>0</v>
      </c>
      <c r="Y34" s="52">
        <v>0</v>
      </c>
      <c r="AA34" s="73">
        <v>0</v>
      </c>
    </row>
    <row r="35" spans="1:30" ht="30" customHeight="1" x14ac:dyDescent="0.45">
      <c r="A35" s="148" t="s">
        <v>230</v>
      </c>
      <c r="B35" s="148"/>
      <c r="C35" s="148"/>
      <c r="E35" s="52">
        <v>0</v>
      </c>
      <c r="G35" s="52">
        <v>0</v>
      </c>
      <c r="I35" s="52">
        <v>0</v>
      </c>
      <c r="K35" s="52">
        <v>880000</v>
      </c>
      <c r="M35" s="52">
        <v>4694602010</v>
      </c>
      <c r="O35" s="45">
        <v>0</v>
      </c>
      <c r="Q35" s="52">
        <v>0</v>
      </c>
      <c r="S35" s="52">
        <f>K35+E35</f>
        <v>880000</v>
      </c>
      <c r="U35" s="52">
        <v>5300</v>
      </c>
      <c r="W35" s="52">
        <f>M35+G35</f>
        <v>4694602010</v>
      </c>
      <c r="Y35" s="52">
        <v>4636249200</v>
      </c>
      <c r="AA35" s="73">
        <v>0.15</v>
      </c>
    </row>
    <row r="36" spans="1:30" ht="30" customHeight="1" x14ac:dyDescent="0.45">
      <c r="A36" s="146" t="s">
        <v>43</v>
      </c>
      <c r="B36" s="146"/>
      <c r="C36" s="146"/>
      <c r="E36" s="52">
        <v>100000000</v>
      </c>
      <c r="G36" s="52">
        <v>53583767965</v>
      </c>
      <c r="I36" s="52">
        <v>38469735000</v>
      </c>
      <c r="K36" s="52">
        <v>0</v>
      </c>
      <c r="M36" s="52">
        <v>0</v>
      </c>
      <c r="O36" s="71">
        <v>-100000000</v>
      </c>
      <c r="P36" s="67"/>
      <c r="Q36" s="72">
        <v>44817540720</v>
      </c>
      <c r="S36" s="52">
        <f>O36+E36</f>
        <v>0</v>
      </c>
      <c r="U36" s="52">
        <v>0</v>
      </c>
      <c r="W36" s="52">
        <v>0</v>
      </c>
      <c r="Y36" s="52">
        <v>0</v>
      </c>
      <c r="AA36" s="73"/>
    </row>
    <row r="37" spans="1:30" ht="30" customHeight="1" x14ac:dyDescent="0.45">
      <c r="A37" s="146" t="s">
        <v>44</v>
      </c>
      <c r="B37" s="146"/>
      <c r="C37" s="146"/>
      <c r="E37" s="52">
        <v>2955168</v>
      </c>
      <c r="G37" s="52">
        <v>51876001286</v>
      </c>
      <c r="I37" s="52">
        <v>52171505167</v>
      </c>
      <c r="K37" s="52">
        <v>0</v>
      </c>
      <c r="M37" s="52">
        <v>0</v>
      </c>
      <c r="O37" s="71">
        <v>-155168</v>
      </c>
      <c r="P37" s="67"/>
      <c r="Q37" s="72">
        <v>2664061474</v>
      </c>
      <c r="S37" s="52">
        <f>E37+O37</f>
        <v>2800000</v>
      </c>
      <c r="U37" s="52">
        <v>16990</v>
      </c>
      <c r="W37" s="52">
        <v>49152130641</v>
      </c>
      <c r="Y37" s="52">
        <v>47288946600</v>
      </c>
      <c r="AA37" s="73">
        <v>1.56</v>
      </c>
    </row>
    <row r="38" spans="1:30" ht="30" customHeight="1" x14ac:dyDescent="0.45">
      <c r="A38" s="146" t="s">
        <v>45</v>
      </c>
      <c r="B38" s="146"/>
      <c r="C38" s="146"/>
      <c r="E38" s="52">
        <v>6050000</v>
      </c>
      <c r="G38" s="52">
        <v>12653407457</v>
      </c>
      <c r="I38" s="52">
        <v>11420590748</v>
      </c>
      <c r="K38" s="52">
        <v>1000000</v>
      </c>
      <c r="M38" s="52">
        <v>2293122163</v>
      </c>
      <c r="O38" s="71">
        <v>0</v>
      </c>
      <c r="P38" s="67"/>
      <c r="Q38" s="72">
        <v>0</v>
      </c>
      <c r="S38" s="52">
        <f>E38+K38</f>
        <v>7050000</v>
      </c>
      <c r="U38" s="52">
        <v>2300</v>
      </c>
      <c r="W38" s="52">
        <f>G38+M38</f>
        <v>14946529620</v>
      </c>
      <c r="Y38" s="52">
        <v>16118520750</v>
      </c>
      <c r="AA38" s="73">
        <v>0.53</v>
      </c>
    </row>
    <row r="39" spans="1:30" ht="30" customHeight="1" x14ac:dyDescent="0.45">
      <c r="A39" s="146" t="s">
        <v>46</v>
      </c>
      <c r="B39" s="146"/>
      <c r="C39" s="146"/>
      <c r="E39" s="52">
        <v>8000000</v>
      </c>
      <c r="G39" s="52">
        <v>28977382175</v>
      </c>
      <c r="I39" s="52">
        <v>26966588400</v>
      </c>
      <c r="K39" s="52">
        <v>1000000</v>
      </c>
      <c r="M39" s="52">
        <v>3855479576</v>
      </c>
      <c r="O39" s="71">
        <v>-6054441</v>
      </c>
      <c r="P39" s="67"/>
      <c r="Q39" s="72">
        <v>21143232653</v>
      </c>
      <c r="S39" s="52">
        <f>E39+K39+O39</f>
        <v>2945559</v>
      </c>
      <c r="U39" s="52">
        <v>3924</v>
      </c>
      <c r="W39" s="52">
        <v>10902630395</v>
      </c>
      <c r="Y39" s="52">
        <v>11489601194</v>
      </c>
      <c r="AA39" s="73">
        <v>0.38</v>
      </c>
    </row>
    <row r="40" spans="1:30" ht="30" customHeight="1" x14ac:dyDescent="0.45">
      <c r="A40" s="146" t="s">
        <v>47</v>
      </c>
      <c r="B40" s="146"/>
      <c r="C40" s="146"/>
      <c r="E40" s="52">
        <v>315594</v>
      </c>
      <c r="G40" s="52">
        <v>976698271</v>
      </c>
      <c r="I40" s="52">
        <v>952756147</v>
      </c>
      <c r="K40" s="52">
        <v>2000000</v>
      </c>
      <c r="M40" s="52">
        <v>7092434060</v>
      </c>
      <c r="O40" s="71">
        <v>0</v>
      </c>
      <c r="P40" s="67"/>
      <c r="Q40" s="72">
        <v>0</v>
      </c>
      <c r="S40" s="52">
        <f>E40+K40</f>
        <v>2315594</v>
      </c>
      <c r="U40" s="52">
        <v>3422</v>
      </c>
      <c r="W40" s="52">
        <f>M40+G40</f>
        <v>8069132331</v>
      </c>
      <c r="Y40" s="52">
        <v>7876815090</v>
      </c>
      <c r="AA40" s="73">
        <v>0.26</v>
      </c>
    </row>
    <row r="41" spans="1:30" ht="30" customHeight="1" x14ac:dyDescent="0.45">
      <c r="A41" s="146" t="s">
        <v>231</v>
      </c>
      <c r="B41" s="146"/>
      <c r="C41" s="146"/>
      <c r="E41" s="52">
        <v>0</v>
      </c>
      <c r="G41" s="52">
        <v>0</v>
      </c>
      <c r="I41" s="52">
        <v>0</v>
      </c>
      <c r="K41" s="52">
        <v>2000000</v>
      </c>
      <c r="M41" s="52">
        <v>31548620160</v>
      </c>
      <c r="O41" s="82">
        <v>0</v>
      </c>
      <c r="Q41" s="52">
        <v>0</v>
      </c>
      <c r="S41" s="52">
        <f>K41+E41</f>
        <v>2000000</v>
      </c>
      <c r="U41" s="52">
        <v>17770</v>
      </c>
      <c r="W41" s="52">
        <v>31548620160</v>
      </c>
      <c r="Y41" s="52">
        <v>35328537000</v>
      </c>
      <c r="AA41" s="73">
        <v>1.1599999999999999</v>
      </c>
    </row>
    <row r="42" spans="1:30" ht="30" customHeight="1" x14ac:dyDescent="0.45">
      <c r="A42" s="146" t="s">
        <v>49</v>
      </c>
      <c r="B42" s="146"/>
      <c r="C42" s="146"/>
      <c r="E42" s="52">
        <v>1048946</v>
      </c>
      <c r="G42" s="52">
        <v>4907693680</v>
      </c>
      <c r="I42" s="52">
        <v>4192715885</v>
      </c>
      <c r="K42" s="52">
        <v>0</v>
      </c>
      <c r="M42" s="52">
        <v>0</v>
      </c>
      <c r="O42" s="71">
        <v>-1048946</v>
      </c>
      <c r="P42" s="67"/>
      <c r="Q42" s="72">
        <v>4226082477</v>
      </c>
      <c r="S42" s="52">
        <v>0</v>
      </c>
      <c r="U42" s="52">
        <v>0</v>
      </c>
      <c r="W42" s="52">
        <v>0</v>
      </c>
      <c r="Y42" s="52">
        <v>0</v>
      </c>
      <c r="AA42" s="73">
        <v>0</v>
      </c>
    </row>
    <row r="43" spans="1:30" ht="30" customHeight="1" x14ac:dyDescent="0.45">
      <c r="A43" s="146" t="s">
        <v>50</v>
      </c>
      <c r="B43" s="146"/>
      <c r="C43" s="146"/>
      <c r="E43" s="52">
        <v>8318236</v>
      </c>
      <c r="G43" s="52">
        <v>24605395581</v>
      </c>
      <c r="I43" s="52">
        <v>25649639222</v>
      </c>
      <c r="K43" s="52">
        <v>12282017</v>
      </c>
      <c r="M43" s="52">
        <v>42258475824</v>
      </c>
      <c r="O43" s="71">
        <v>0</v>
      </c>
      <c r="P43" s="67"/>
      <c r="Q43" s="72">
        <v>0</v>
      </c>
      <c r="S43" s="52">
        <f>E43+K43</f>
        <v>20600253</v>
      </c>
      <c r="U43" s="52">
        <v>3719</v>
      </c>
      <c r="W43" s="52">
        <f>G43+M43</f>
        <v>66863871405</v>
      </c>
      <c r="Y43" s="52">
        <v>76156497479</v>
      </c>
      <c r="AA43" s="73">
        <v>2.5</v>
      </c>
    </row>
    <row r="44" spans="1:30" ht="30" customHeight="1" x14ac:dyDescent="0.45">
      <c r="A44" s="146" t="s">
        <v>202</v>
      </c>
      <c r="B44" s="146"/>
      <c r="C44" s="146"/>
      <c r="E44" s="52">
        <v>435203</v>
      </c>
      <c r="G44" s="52">
        <v>1634364291</v>
      </c>
      <c r="I44" s="52">
        <v>1698008153</v>
      </c>
      <c r="K44" s="52">
        <v>1000000</v>
      </c>
      <c r="M44" s="52">
        <v>4929892266</v>
      </c>
      <c r="O44" s="71">
        <v>0</v>
      </c>
      <c r="P44" s="67"/>
      <c r="Q44" s="72">
        <v>0</v>
      </c>
      <c r="S44" s="52">
        <f>K44+E44</f>
        <v>1435203</v>
      </c>
      <c r="U44" s="52">
        <v>4979</v>
      </c>
      <c r="W44" s="52">
        <f>G44+M44</f>
        <v>6564256557</v>
      </c>
      <c r="Y44" s="52">
        <v>7103357776</v>
      </c>
      <c r="AA44" s="73">
        <v>0.23</v>
      </c>
    </row>
    <row r="45" spans="1:30" ht="30" customHeight="1" x14ac:dyDescent="0.45">
      <c r="A45" s="146" t="s">
        <v>232</v>
      </c>
      <c r="B45" s="146"/>
      <c r="C45" s="146"/>
      <c r="E45" s="52">
        <v>0</v>
      </c>
      <c r="G45" s="52">
        <v>0</v>
      </c>
      <c r="I45" s="52">
        <v>0</v>
      </c>
      <c r="K45" s="52">
        <v>19600000</v>
      </c>
      <c r="M45" s="52">
        <v>34534017579</v>
      </c>
      <c r="O45" s="71">
        <v>-19600000</v>
      </c>
      <c r="P45" s="67"/>
      <c r="Q45" s="72">
        <v>38966760000</v>
      </c>
      <c r="S45" s="52">
        <f>K45+O45+E45</f>
        <v>0</v>
      </c>
      <c r="U45" s="52">
        <v>0</v>
      </c>
      <c r="W45" s="52">
        <v>0</v>
      </c>
      <c r="Y45" s="52">
        <v>0</v>
      </c>
      <c r="AA45" s="73">
        <v>0</v>
      </c>
    </row>
    <row r="46" spans="1:30" ht="30" customHeight="1" x14ac:dyDescent="0.45">
      <c r="A46" s="146" t="s">
        <v>233</v>
      </c>
      <c r="B46" s="146"/>
      <c r="C46" s="146"/>
      <c r="E46" s="52">
        <v>0</v>
      </c>
      <c r="G46" s="52">
        <v>0</v>
      </c>
      <c r="I46" s="52">
        <v>0</v>
      </c>
      <c r="K46" s="52">
        <v>2800000</v>
      </c>
      <c r="M46" s="52">
        <v>25407556287</v>
      </c>
      <c r="O46" s="71">
        <v>-2800000</v>
      </c>
      <c r="P46" s="67"/>
      <c r="Q46" s="72">
        <v>27545419619</v>
      </c>
      <c r="S46" s="52">
        <v>0</v>
      </c>
      <c r="U46" s="52">
        <v>0</v>
      </c>
      <c r="W46" s="52">
        <v>0</v>
      </c>
      <c r="Y46" s="52">
        <v>0</v>
      </c>
      <c r="AA46" s="73">
        <v>0</v>
      </c>
    </row>
    <row r="47" spans="1:30" ht="30" customHeight="1" x14ac:dyDescent="0.45">
      <c r="A47" s="146" t="s">
        <v>234</v>
      </c>
      <c r="B47" s="146"/>
      <c r="C47" s="146"/>
      <c r="E47" s="52">
        <v>0</v>
      </c>
      <c r="G47" s="52">
        <v>0</v>
      </c>
      <c r="I47" s="52">
        <v>0</v>
      </c>
      <c r="K47" s="52">
        <v>500000</v>
      </c>
      <c r="M47" s="52">
        <v>5247279529</v>
      </c>
      <c r="O47" s="71">
        <v>-500000</v>
      </c>
      <c r="P47" s="67"/>
      <c r="Q47" s="72">
        <v>5276069489</v>
      </c>
      <c r="S47" s="52">
        <v>0</v>
      </c>
      <c r="U47" s="52">
        <v>0</v>
      </c>
      <c r="W47" s="52">
        <v>0</v>
      </c>
      <c r="Y47" s="52">
        <v>0</v>
      </c>
      <c r="AA47" s="73">
        <v>0</v>
      </c>
    </row>
    <row r="48" spans="1:30" s="39" customFormat="1" ht="30" customHeight="1" thickBot="1" x14ac:dyDescent="0.6">
      <c r="A48" s="135" t="s">
        <v>51</v>
      </c>
      <c r="B48" s="135"/>
      <c r="C48" s="135"/>
      <c r="D48" s="76"/>
      <c r="E48" s="77">
        <f>SUM(E9:E47)</f>
        <v>820981794</v>
      </c>
      <c r="F48" s="60"/>
      <c r="G48" s="77">
        <f>SUM(G9:G47)</f>
        <v>2571566953323</v>
      </c>
      <c r="H48" s="60"/>
      <c r="I48" s="77">
        <f>SUM(I9:I47)</f>
        <v>2314043024824</v>
      </c>
      <c r="J48" s="60"/>
      <c r="K48" s="77">
        <f>SUM(K9:K47)</f>
        <v>82062955</v>
      </c>
      <c r="L48" s="60"/>
      <c r="M48" s="77">
        <f>SUM(M9:M47)</f>
        <v>376502164598</v>
      </c>
      <c r="N48" s="60"/>
      <c r="O48" s="78">
        <f>SUM(O9:O47)</f>
        <v>-275573818</v>
      </c>
      <c r="P48" s="60"/>
      <c r="Q48" s="77">
        <f>SUM(Q9:Q47)</f>
        <v>292241408045</v>
      </c>
      <c r="R48" s="60"/>
      <c r="S48" s="77">
        <f>SUM(S9:S44)</f>
        <v>627470931</v>
      </c>
      <c r="T48" s="60"/>
      <c r="U48" s="79"/>
      <c r="V48" s="60"/>
      <c r="W48" s="77">
        <f>SUM(W9:W44)</f>
        <v>2644001312221</v>
      </c>
      <c r="X48" s="60"/>
      <c r="Y48" s="77">
        <f>SUM(Y9:Y47)</f>
        <v>2918215072557</v>
      </c>
      <c r="Z48" s="60"/>
      <c r="AA48" s="80">
        <f>SUM(AA9:AA47)</f>
        <v>95.980000000000018</v>
      </c>
      <c r="AB48" s="81"/>
      <c r="AC48" s="81"/>
      <c r="AD48" s="81"/>
    </row>
    <row r="49" ht="30" customHeight="1" thickTop="1" x14ac:dyDescent="0.45"/>
  </sheetData>
  <mergeCells count="61">
    <mergeCell ref="A17:C17"/>
    <mergeCell ref="A14:C14"/>
    <mergeCell ref="A45:C45"/>
    <mergeCell ref="A47:C47"/>
    <mergeCell ref="A46:C46"/>
    <mergeCell ref="A43:C43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48:C48"/>
    <mergeCell ref="A44:C44"/>
    <mergeCell ref="A38:C38"/>
    <mergeCell ref="A39:C39"/>
    <mergeCell ref="A40:C40"/>
    <mergeCell ref="A41:C41"/>
    <mergeCell ref="A42:C4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1:C11"/>
    <mergeCell ref="A12:C12"/>
    <mergeCell ref="A13:C13"/>
    <mergeCell ref="A15:C15"/>
    <mergeCell ref="A16:C16"/>
    <mergeCell ref="A9:C9"/>
    <mergeCell ref="A10:C10"/>
    <mergeCell ref="E6:I6"/>
    <mergeCell ref="E7:E8"/>
    <mergeCell ref="A6:C6"/>
    <mergeCell ref="A7:C8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1" fitToHeight="0" orientation="landscape" r:id="rId1"/>
  <ignoredErrors>
    <ignoredError sqref="S11 S35 S39 S30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6"/>
  <sheetViews>
    <sheetView rightToLeft="1" view="pageBreakPreview" zoomScaleNormal="100" zoomScaleSheetLayoutView="100" workbookViewId="0">
      <selection activeCell="A3" sqref="A3:Y3"/>
    </sheetView>
  </sheetViews>
  <sheetFormatPr defaultRowHeight="30" customHeight="1" x14ac:dyDescent="0.45"/>
  <cols>
    <col min="1" max="1" width="19.42578125" style="18" customWidth="1"/>
    <col min="2" max="2" width="1.28515625" style="18" customWidth="1"/>
    <col min="3" max="3" width="19.42578125" style="18" customWidth="1"/>
    <col min="4" max="4" width="1.28515625" style="18" customWidth="1"/>
    <col min="5" max="5" width="10.42578125" style="18" customWidth="1"/>
    <col min="6" max="6" width="1.28515625" style="18" customWidth="1"/>
    <col min="7" max="7" width="10.42578125" style="18" customWidth="1"/>
    <col min="8" max="8" width="1.28515625" style="18" customWidth="1"/>
    <col min="9" max="9" width="10.42578125" style="18" customWidth="1"/>
    <col min="10" max="10" width="1.28515625" style="18" customWidth="1"/>
    <col min="11" max="11" width="10.42578125" style="18" customWidth="1"/>
    <col min="12" max="12" width="1.28515625" style="18" customWidth="1"/>
    <col min="13" max="13" width="15.5703125" style="18" customWidth="1"/>
    <col min="14" max="14" width="1.28515625" style="18" customWidth="1"/>
    <col min="15" max="15" width="15.5703125" style="18" customWidth="1"/>
    <col min="16" max="16" width="1.28515625" style="18" customWidth="1"/>
    <col min="17" max="17" width="10.42578125" style="18" customWidth="1"/>
    <col min="18" max="18" width="1.28515625" style="18" customWidth="1"/>
    <col min="19" max="19" width="10.42578125" style="18" customWidth="1"/>
    <col min="20" max="20" width="1.28515625" style="18" customWidth="1"/>
    <col min="21" max="21" width="15.5703125" style="18" customWidth="1"/>
    <col min="22" max="22" width="1.28515625" style="18" customWidth="1"/>
    <col min="23" max="23" width="15.5703125" style="18" customWidth="1"/>
    <col min="24" max="24" width="1.28515625" style="18" customWidth="1"/>
    <col min="25" max="25" width="15.5703125" style="18" customWidth="1"/>
    <col min="26" max="26" width="0.28515625" style="18" customWidth="1"/>
    <col min="27" max="16384" width="9.140625" style="18"/>
  </cols>
  <sheetData>
    <row r="1" spans="1:25" ht="30" customHeight="1" x14ac:dyDescent="0.45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5" ht="30" customHeight="1" x14ac:dyDescent="0.45">
      <c r="A2" s="149" t="s">
        <v>188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spans="1:25" ht="30" customHeight="1" x14ac:dyDescent="0.45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5" ht="30" customHeight="1" x14ac:dyDescent="0.45">
      <c r="A4" s="150" t="s">
        <v>171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</row>
    <row r="5" spans="1:25" ht="30" customHeight="1" x14ac:dyDescent="0.45">
      <c r="E5" s="151" t="s">
        <v>113</v>
      </c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Y5" s="1" t="s">
        <v>114</v>
      </c>
    </row>
    <row r="6" spans="1:25" ht="38.25" customHeight="1" x14ac:dyDescent="0.45">
      <c r="A6" s="1" t="s">
        <v>172</v>
      </c>
      <c r="C6" s="1" t="s">
        <v>173</v>
      </c>
      <c r="E6" s="7" t="s">
        <v>56</v>
      </c>
      <c r="F6" s="19"/>
      <c r="G6" s="7" t="s">
        <v>10</v>
      </c>
      <c r="H6" s="19"/>
      <c r="I6" s="7" t="s">
        <v>55</v>
      </c>
      <c r="J6" s="19"/>
      <c r="K6" s="7" t="s">
        <v>174</v>
      </c>
      <c r="L6" s="19"/>
      <c r="M6" s="7" t="s">
        <v>175</v>
      </c>
      <c r="N6" s="19"/>
      <c r="O6" s="7" t="s">
        <v>176</v>
      </c>
      <c r="P6" s="19"/>
      <c r="Q6" s="7" t="s">
        <v>177</v>
      </c>
      <c r="R6" s="19"/>
      <c r="S6" s="7" t="s">
        <v>178</v>
      </c>
      <c r="T6" s="19"/>
      <c r="U6" s="7" t="s">
        <v>179</v>
      </c>
      <c r="V6" s="19"/>
      <c r="W6" s="7" t="s">
        <v>180</v>
      </c>
      <c r="Y6" s="7" t="s">
        <v>180</v>
      </c>
    </row>
  </sheetData>
  <mergeCells count="5">
    <mergeCell ref="A1:Y1"/>
    <mergeCell ref="A2:Y2"/>
    <mergeCell ref="A3:Y3"/>
    <mergeCell ref="A4:Y4"/>
    <mergeCell ref="E5:W5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S48"/>
  <sheetViews>
    <sheetView rightToLeft="1" tabSelected="1" view="pageBreakPreview" zoomScaleNormal="100" zoomScaleSheetLayoutView="100" workbookViewId="0">
      <selection activeCell="G40" sqref="G40"/>
    </sheetView>
  </sheetViews>
  <sheetFormatPr defaultRowHeight="30" customHeight="1" x14ac:dyDescent="0.45"/>
  <cols>
    <col min="1" max="1" width="27.28515625" style="53" bestFit="1" customWidth="1"/>
    <col min="2" max="2" width="1.28515625" style="53" customWidth="1"/>
    <col min="3" max="3" width="17.140625" style="53" customWidth="1"/>
    <col min="4" max="4" width="1.28515625" style="53" customWidth="1"/>
    <col min="5" max="5" width="22.28515625" style="53" customWidth="1"/>
    <col min="6" max="6" width="1.28515625" style="53" customWidth="1"/>
    <col min="7" max="7" width="22.42578125" style="53" customWidth="1"/>
    <col min="8" max="8" width="1.28515625" style="53" customWidth="1"/>
    <col min="9" max="9" width="22" style="45" customWidth="1"/>
    <col min="10" max="10" width="1.28515625" style="53" customWidth="1"/>
    <col min="11" max="11" width="16" style="53" customWidth="1"/>
    <col min="12" max="12" width="1.28515625" style="53" customWidth="1"/>
    <col min="13" max="13" width="20.42578125" style="53" customWidth="1"/>
    <col min="14" max="14" width="1.28515625" style="53" customWidth="1"/>
    <col min="15" max="15" width="21.5703125" style="53" customWidth="1"/>
    <col min="16" max="16" width="1.28515625" style="53" customWidth="1"/>
    <col min="17" max="17" width="19.85546875" style="45" customWidth="1"/>
    <col min="18" max="18" width="15.42578125" style="61" customWidth="1"/>
    <col min="19" max="19" width="17.85546875" style="61" bestFit="1" customWidth="1"/>
    <col min="20" max="16384" width="9.140625" style="18"/>
  </cols>
  <sheetData>
    <row r="1" spans="1:19" ht="30" customHeight="1" x14ac:dyDescent="0.4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9" ht="30" customHeight="1" x14ac:dyDescent="0.45">
      <c r="A2" s="135" t="s">
        <v>96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9" ht="30" customHeight="1" x14ac:dyDescent="0.45">
      <c r="A3" s="135" t="s">
        <v>225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9" ht="30" customHeight="1" x14ac:dyDescent="0.45">
      <c r="A4" s="138" t="s">
        <v>181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</row>
    <row r="5" spans="1:19" ht="30" customHeight="1" x14ac:dyDescent="0.45">
      <c r="A5" s="139" t="s">
        <v>99</v>
      </c>
      <c r="C5" s="139" t="s">
        <v>113</v>
      </c>
      <c r="D5" s="139"/>
      <c r="E5" s="139"/>
      <c r="F5" s="139"/>
      <c r="G5" s="139"/>
      <c r="H5" s="139"/>
      <c r="I5" s="139"/>
      <c r="K5" s="139" t="s">
        <v>114</v>
      </c>
      <c r="L5" s="139"/>
      <c r="M5" s="139"/>
      <c r="N5" s="139"/>
      <c r="O5" s="139"/>
      <c r="P5" s="139"/>
      <c r="Q5" s="139"/>
    </row>
    <row r="6" spans="1:19" ht="36.75" customHeight="1" x14ac:dyDescent="0.45">
      <c r="A6" s="139"/>
      <c r="C6" s="47" t="s">
        <v>10</v>
      </c>
      <c r="D6" s="63"/>
      <c r="E6" s="47" t="s">
        <v>12</v>
      </c>
      <c r="F6" s="63"/>
      <c r="G6" s="47" t="s">
        <v>169</v>
      </c>
      <c r="H6" s="63"/>
      <c r="I6" s="43" t="s">
        <v>182</v>
      </c>
      <c r="K6" s="47" t="s">
        <v>10</v>
      </c>
      <c r="L6" s="63"/>
      <c r="M6" s="47" t="s">
        <v>12</v>
      </c>
      <c r="N6" s="63"/>
      <c r="O6" s="47" t="s">
        <v>169</v>
      </c>
      <c r="P6" s="63"/>
      <c r="Q6" s="47" t="s">
        <v>182</v>
      </c>
    </row>
    <row r="7" spans="1:19" ht="30" customHeight="1" x14ac:dyDescent="0.45">
      <c r="A7" s="70" t="s">
        <v>198</v>
      </c>
      <c r="C7" s="52">
        <v>1028473</v>
      </c>
      <c r="E7" s="52">
        <v>5192533861</v>
      </c>
      <c r="G7" s="45">
        <v>4165068507</v>
      </c>
      <c r="I7" s="82">
        <f>E7-G7</f>
        <v>1027465354</v>
      </c>
      <c r="K7" s="52">
        <v>1028473</v>
      </c>
      <c r="M7" s="52">
        <v>5192533861</v>
      </c>
      <c r="O7" s="45">
        <v>4508579313</v>
      </c>
      <c r="Q7" s="45">
        <f>M7-O7</f>
        <v>683954548</v>
      </c>
      <c r="R7" s="83"/>
      <c r="S7" s="84"/>
    </row>
    <row r="8" spans="1:19" ht="30" customHeight="1" x14ac:dyDescent="0.45">
      <c r="A8" s="70" t="s">
        <v>227</v>
      </c>
      <c r="C8" s="52">
        <v>4713645</v>
      </c>
      <c r="E8" s="52">
        <v>3860933422</v>
      </c>
      <c r="G8" s="45">
        <v>3533725760</v>
      </c>
      <c r="I8" s="82">
        <f t="shared" ref="I8:I16" si="0">E8-G8</f>
        <v>327207662</v>
      </c>
      <c r="K8" s="52">
        <v>4713645</v>
      </c>
      <c r="M8" s="52">
        <v>3860933422</v>
      </c>
      <c r="O8" s="45">
        <v>3533725760</v>
      </c>
      <c r="Q8" s="45">
        <f t="shared" ref="Q8:Q39" si="1">M8-O8</f>
        <v>327207662</v>
      </c>
      <c r="R8" s="83"/>
      <c r="S8" s="84"/>
    </row>
    <row r="9" spans="1:19" ht="30" customHeight="1" x14ac:dyDescent="0.45">
      <c r="A9" s="70" t="s">
        <v>199</v>
      </c>
      <c r="C9" s="52">
        <v>12599986</v>
      </c>
      <c r="E9" s="52">
        <v>79283351807</v>
      </c>
      <c r="G9" s="45">
        <v>68692418658</v>
      </c>
      <c r="I9" s="82">
        <f t="shared" si="0"/>
        <v>10590933149</v>
      </c>
      <c r="K9" s="52">
        <v>12599986</v>
      </c>
      <c r="M9" s="52">
        <v>79283351807</v>
      </c>
      <c r="O9" s="45">
        <v>85681697844</v>
      </c>
      <c r="Q9" s="45">
        <f t="shared" si="1"/>
        <v>-6398346037</v>
      </c>
      <c r="R9" s="83"/>
      <c r="S9" s="84"/>
    </row>
    <row r="10" spans="1:19" ht="30" customHeight="1" x14ac:dyDescent="0.45">
      <c r="A10" s="70" t="s">
        <v>200</v>
      </c>
      <c r="C10" s="52">
        <v>4998101</v>
      </c>
      <c r="E10" s="52">
        <v>134891036419</v>
      </c>
      <c r="G10" s="45">
        <v>114468269707</v>
      </c>
      <c r="I10" s="82">
        <f t="shared" si="0"/>
        <v>20422766712</v>
      </c>
      <c r="K10" s="52">
        <v>4998101</v>
      </c>
      <c r="M10" s="52">
        <v>134891036419</v>
      </c>
      <c r="O10" s="45">
        <v>140898418310</v>
      </c>
      <c r="Q10" s="45">
        <f t="shared" si="1"/>
        <v>-6007381891</v>
      </c>
      <c r="R10" s="83"/>
      <c r="S10" s="84"/>
    </row>
    <row r="11" spans="1:19" ht="30" customHeight="1" x14ac:dyDescent="0.45">
      <c r="A11" s="70" t="s">
        <v>35</v>
      </c>
      <c r="C11" s="52">
        <v>43019814</v>
      </c>
      <c r="E11" s="52">
        <v>227589188979</v>
      </c>
      <c r="G11" s="45">
        <v>182618548251</v>
      </c>
      <c r="I11" s="82">
        <f t="shared" si="0"/>
        <v>44970640728</v>
      </c>
      <c r="K11" s="52">
        <v>43019814</v>
      </c>
      <c r="M11" s="52">
        <v>227589188979</v>
      </c>
      <c r="O11" s="45">
        <v>199200339016</v>
      </c>
      <c r="Q11" s="45">
        <f t="shared" si="1"/>
        <v>28388849963</v>
      </c>
      <c r="R11" s="83"/>
      <c r="S11" s="84"/>
    </row>
    <row r="12" spans="1:19" ht="30" customHeight="1" x14ac:dyDescent="0.45">
      <c r="A12" s="70" t="s">
        <v>201</v>
      </c>
      <c r="C12" s="52">
        <v>8910547</v>
      </c>
      <c r="E12" s="52">
        <v>94775562925</v>
      </c>
      <c r="G12" s="45">
        <v>78940052207</v>
      </c>
      <c r="I12" s="82">
        <f t="shared" si="0"/>
        <v>15835510718</v>
      </c>
      <c r="K12" s="52">
        <v>8910547</v>
      </c>
      <c r="M12" s="52">
        <v>94775562925</v>
      </c>
      <c r="O12" s="45">
        <v>95977904468</v>
      </c>
      <c r="Q12" s="45">
        <f t="shared" si="1"/>
        <v>-1202341543</v>
      </c>
      <c r="R12" s="83"/>
      <c r="S12" s="84"/>
    </row>
    <row r="13" spans="1:19" ht="30" customHeight="1" x14ac:dyDescent="0.45">
      <c r="A13" s="70" t="s">
        <v>202</v>
      </c>
      <c r="C13" s="52">
        <v>1435203</v>
      </c>
      <c r="E13" s="52">
        <v>7103357776</v>
      </c>
      <c r="G13" s="45">
        <v>6627900418</v>
      </c>
      <c r="I13" s="82">
        <f>E13-G13</f>
        <v>475457358</v>
      </c>
      <c r="K13" s="52">
        <v>1435203</v>
      </c>
      <c r="M13" s="52">
        <v>7103357776</v>
      </c>
      <c r="O13" s="45">
        <v>6564256557</v>
      </c>
      <c r="Q13" s="45">
        <f t="shared" si="1"/>
        <v>539101219</v>
      </c>
      <c r="R13" s="83"/>
      <c r="S13" s="84"/>
    </row>
    <row r="14" spans="1:19" ht="30" customHeight="1" x14ac:dyDescent="0.45">
      <c r="A14" s="70" t="s">
        <v>203</v>
      </c>
      <c r="C14" s="52">
        <v>2315594</v>
      </c>
      <c r="E14" s="52">
        <v>7876815090</v>
      </c>
      <c r="G14" s="45">
        <v>8045190207</v>
      </c>
      <c r="I14" s="82">
        <f t="shared" si="0"/>
        <v>-168375117</v>
      </c>
      <c r="K14" s="52">
        <v>2315594</v>
      </c>
      <c r="M14" s="52">
        <v>7876815090</v>
      </c>
      <c r="O14" s="45">
        <v>8213969530</v>
      </c>
      <c r="Q14" s="45">
        <f t="shared" si="1"/>
        <v>-337154440</v>
      </c>
      <c r="R14" s="83"/>
      <c r="S14" s="84"/>
    </row>
    <row r="15" spans="1:19" ht="30" customHeight="1" x14ac:dyDescent="0.45">
      <c r="A15" s="70" t="s">
        <v>204</v>
      </c>
      <c r="C15" s="52">
        <v>2945559</v>
      </c>
      <c r="E15" s="52">
        <v>11489601193</v>
      </c>
      <c r="G15" s="45">
        <v>9023806909</v>
      </c>
      <c r="I15" s="82">
        <f t="shared" si="0"/>
        <v>2465794284</v>
      </c>
      <c r="K15" s="52">
        <v>2945559</v>
      </c>
      <c r="M15" s="52">
        <v>11489601193</v>
      </c>
      <c r="O15" s="45">
        <v>10860222577</v>
      </c>
      <c r="Q15" s="45">
        <f t="shared" si="1"/>
        <v>629378616</v>
      </c>
      <c r="R15" s="83"/>
      <c r="S15" s="84"/>
    </row>
    <row r="16" spans="1:19" ht="30" customHeight="1" x14ac:dyDescent="0.45">
      <c r="A16" s="70" t="s">
        <v>205</v>
      </c>
      <c r="C16" s="52">
        <v>30900000</v>
      </c>
      <c r="E16" s="52">
        <v>51326678295</v>
      </c>
      <c r="G16" s="45">
        <v>47947902345</v>
      </c>
      <c r="I16" s="82">
        <f t="shared" si="0"/>
        <v>3378775950</v>
      </c>
      <c r="K16" s="52">
        <v>30900000</v>
      </c>
      <c r="M16" s="52">
        <v>51326678295</v>
      </c>
      <c r="O16" s="45">
        <v>51813811122</v>
      </c>
      <c r="Q16" s="45">
        <f t="shared" si="1"/>
        <v>-487132827</v>
      </c>
      <c r="R16" s="83"/>
      <c r="S16" s="84"/>
    </row>
    <row r="17" spans="1:19" ht="30" customHeight="1" x14ac:dyDescent="0.45">
      <c r="A17" s="70" t="s">
        <v>207</v>
      </c>
      <c r="C17" s="52">
        <v>7050000</v>
      </c>
      <c r="E17" s="52">
        <v>16118520750</v>
      </c>
      <c r="G17" s="45">
        <v>13713712910</v>
      </c>
      <c r="I17" s="45">
        <f>E17-G17</f>
        <v>2404807840</v>
      </c>
      <c r="K17" s="52">
        <v>7050000</v>
      </c>
      <c r="M17" s="52">
        <v>16118520750</v>
      </c>
      <c r="O17" s="45">
        <v>16292910839</v>
      </c>
      <c r="Q17" s="45">
        <f t="shared" si="1"/>
        <v>-174390089</v>
      </c>
      <c r="R17" s="83"/>
      <c r="S17" s="84"/>
    </row>
    <row r="18" spans="1:19" ht="30" customHeight="1" x14ac:dyDescent="0.45">
      <c r="A18" s="70" t="s">
        <v>208</v>
      </c>
      <c r="C18" s="52">
        <v>50124784</v>
      </c>
      <c r="E18" s="52">
        <v>124217568047</v>
      </c>
      <c r="G18" s="45">
        <v>96199086877</v>
      </c>
      <c r="I18" s="45">
        <f t="shared" ref="I18:I25" si="2">E18-G18</f>
        <v>28018481170</v>
      </c>
      <c r="K18" s="52">
        <v>50124784</v>
      </c>
      <c r="M18" s="52">
        <v>124217568047</v>
      </c>
      <c r="O18" s="45">
        <v>85157807773</v>
      </c>
      <c r="Q18" s="45">
        <f t="shared" si="1"/>
        <v>39059760274</v>
      </c>
      <c r="R18" s="83"/>
      <c r="S18" s="84"/>
    </row>
    <row r="19" spans="1:19" ht="30" customHeight="1" x14ac:dyDescent="0.45">
      <c r="A19" s="70" t="s">
        <v>209</v>
      </c>
      <c r="C19" s="52">
        <v>47900000</v>
      </c>
      <c r="E19" s="52">
        <v>226933066170</v>
      </c>
      <c r="G19" s="45">
        <v>175527260559</v>
      </c>
      <c r="I19" s="45">
        <f t="shared" si="2"/>
        <v>51405805611</v>
      </c>
      <c r="K19" s="52">
        <v>47900000</v>
      </c>
      <c r="M19" s="52">
        <v>226933066170</v>
      </c>
      <c r="O19" s="45">
        <v>180395123409</v>
      </c>
      <c r="Q19" s="45">
        <f t="shared" si="1"/>
        <v>46537942761</v>
      </c>
      <c r="R19" s="83"/>
      <c r="S19" s="84"/>
    </row>
    <row r="20" spans="1:19" ht="30" customHeight="1" x14ac:dyDescent="0.45">
      <c r="A20" s="70" t="s">
        <v>210</v>
      </c>
      <c r="C20" s="52">
        <v>10400000</v>
      </c>
      <c r="E20" s="52">
        <v>70712740800</v>
      </c>
      <c r="G20" s="45">
        <v>71333028000</v>
      </c>
      <c r="I20" s="45">
        <f t="shared" si="2"/>
        <v>-620287200</v>
      </c>
      <c r="K20" s="52">
        <v>10400000</v>
      </c>
      <c r="M20" s="52">
        <v>70712740800</v>
      </c>
      <c r="O20" s="45">
        <v>75028501039</v>
      </c>
      <c r="Q20" s="45">
        <f t="shared" si="1"/>
        <v>-4315760239</v>
      </c>
      <c r="R20" s="83"/>
      <c r="S20" s="84"/>
    </row>
    <row r="21" spans="1:19" ht="30" customHeight="1" x14ac:dyDescent="0.45">
      <c r="A21" s="70" t="s">
        <v>211</v>
      </c>
      <c r="C21" s="52">
        <v>50045234</v>
      </c>
      <c r="E21" s="52">
        <v>425340824533</v>
      </c>
      <c r="G21" s="45">
        <v>359784143176</v>
      </c>
      <c r="I21" s="45">
        <f t="shared" si="2"/>
        <v>65556681357</v>
      </c>
      <c r="K21" s="52">
        <v>50045234</v>
      </c>
      <c r="M21" s="52">
        <v>425340824533</v>
      </c>
      <c r="O21" s="45">
        <v>431627607235</v>
      </c>
      <c r="Q21" s="45">
        <f t="shared" si="1"/>
        <v>-6286782702</v>
      </c>
      <c r="R21" s="83"/>
      <c r="S21" s="84"/>
    </row>
    <row r="22" spans="1:19" ht="30" customHeight="1" x14ac:dyDescent="0.45">
      <c r="A22" s="70" t="s">
        <v>231</v>
      </c>
      <c r="C22" s="52">
        <v>2000000</v>
      </c>
      <c r="E22" s="52">
        <v>35328537000</v>
      </c>
      <c r="G22" s="45">
        <v>31548620160</v>
      </c>
      <c r="I22" s="45">
        <f t="shared" si="2"/>
        <v>3779916840</v>
      </c>
      <c r="K22" s="52">
        <v>2000000</v>
      </c>
      <c r="M22" s="52">
        <v>35328537000</v>
      </c>
      <c r="O22" s="45">
        <v>31548620160</v>
      </c>
      <c r="Q22" s="45">
        <f t="shared" si="1"/>
        <v>3779916840</v>
      </c>
      <c r="R22" s="83"/>
      <c r="S22" s="84"/>
    </row>
    <row r="23" spans="1:19" ht="30" customHeight="1" x14ac:dyDescent="0.45">
      <c r="A23" s="70" t="s">
        <v>230</v>
      </c>
      <c r="C23" s="52">
        <v>880000</v>
      </c>
      <c r="E23" s="52">
        <v>4636249200</v>
      </c>
      <c r="G23" s="45">
        <v>4694602010</v>
      </c>
      <c r="I23" s="45">
        <f t="shared" si="2"/>
        <v>-58352810</v>
      </c>
      <c r="K23" s="52">
        <v>880000</v>
      </c>
      <c r="M23" s="52">
        <v>4636249200</v>
      </c>
      <c r="O23" s="45">
        <v>4694602010</v>
      </c>
      <c r="Q23" s="45">
        <f t="shared" si="1"/>
        <v>-58352810</v>
      </c>
      <c r="R23" s="83"/>
      <c r="S23" s="84"/>
    </row>
    <row r="24" spans="1:19" ht="30" customHeight="1" x14ac:dyDescent="0.45">
      <c r="A24" s="70" t="s">
        <v>212</v>
      </c>
      <c r="C24" s="52">
        <v>21151844</v>
      </c>
      <c r="E24" s="52">
        <v>90558941204</v>
      </c>
      <c r="G24" s="45">
        <v>78965477733</v>
      </c>
      <c r="I24" s="45">
        <f t="shared" si="2"/>
        <v>11593463471</v>
      </c>
      <c r="K24" s="52">
        <v>21151844</v>
      </c>
      <c r="M24" s="52">
        <v>90558941204</v>
      </c>
      <c r="O24" s="45">
        <v>98799782881</v>
      </c>
      <c r="Q24" s="45">
        <f t="shared" si="1"/>
        <v>-8240841677</v>
      </c>
      <c r="R24" s="83"/>
      <c r="S24" s="84"/>
    </row>
    <row r="25" spans="1:19" ht="30" customHeight="1" x14ac:dyDescent="0.45">
      <c r="A25" s="70" t="s">
        <v>213</v>
      </c>
      <c r="C25" s="52">
        <v>75</v>
      </c>
      <c r="E25" s="52">
        <v>8884570</v>
      </c>
      <c r="G25" s="45">
        <v>6970775</v>
      </c>
      <c r="I25" s="45">
        <f t="shared" si="2"/>
        <v>1913795</v>
      </c>
      <c r="K25" s="52">
        <v>75</v>
      </c>
      <c r="M25" s="52">
        <v>8884570</v>
      </c>
      <c r="O25" s="45">
        <v>8421591</v>
      </c>
      <c r="Q25" s="45">
        <f t="shared" si="1"/>
        <v>462979</v>
      </c>
      <c r="R25" s="83"/>
      <c r="S25" s="84"/>
    </row>
    <row r="26" spans="1:19" ht="30" customHeight="1" x14ac:dyDescent="0.45">
      <c r="A26" s="70" t="s">
        <v>214</v>
      </c>
      <c r="C26" s="52">
        <v>2800000</v>
      </c>
      <c r="E26" s="52">
        <v>47288946600</v>
      </c>
      <c r="G26" s="45">
        <v>49672740191</v>
      </c>
      <c r="I26" s="45">
        <f>E26-G26</f>
        <v>-2383793591</v>
      </c>
      <c r="K26" s="52">
        <v>2800000</v>
      </c>
      <c r="M26" s="52">
        <v>47288946600</v>
      </c>
      <c r="O26" s="45">
        <v>45090107980</v>
      </c>
      <c r="Q26" s="45">
        <f t="shared" si="1"/>
        <v>2198838620</v>
      </c>
      <c r="R26" s="83"/>
      <c r="S26" s="84"/>
    </row>
    <row r="27" spans="1:19" ht="30" customHeight="1" x14ac:dyDescent="0.45">
      <c r="A27" s="70" t="s">
        <v>215</v>
      </c>
      <c r="C27" s="52">
        <v>7500000</v>
      </c>
      <c r="E27" s="52">
        <v>146125350000</v>
      </c>
      <c r="G27" s="45">
        <v>113504787106</v>
      </c>
      <c r="I27" s="45">
        <f t="shared" ref="I27:I34" si="3">E27-G27</f>
        <v>32620562894</v>
      </c>
      <c r="K27" s="52">
        <v>7500000</v>
      </c>
      <c r="M27" s="52">
        <v>146125350000</v>
      </c>
      <c r="O27" s="45">
        <v>138951842143</v>
      </c>
      <c r="Q27" s="45">
        <f t="shared" si="1"/>
        <v>7173507857</v>
      </c>
      <c r="R27" s="83"/>
      <c r="S27" s="84"/>
    </row>
    <row r="28" spans="1:19" ht="30" customHeight="1" x14ac:dyDescent="0.45">
      <c r="A28" s="70" t="s">
        <v>237</v>
      </c>
      <c r="C28" s="52">
        <v>58029089</v>
      </c>
      <c r="E28" s="52">
        <v>359947011343</v>
      </c>
      <c r="G28" s="45">
        <v>273891500130</v>
      </c>
      <c r="I28" s="45">
        <f t="shared" si="3"/>
        <v>86055511213</v>
      </c>
      <c r="K28" s="52">
        <v>58029089</v>
      </c>
      <c r="M28" s="52">
        <v>359947011343</v>
      </c>
      <c r="O28" s="52">
        <v>377828994337</v>
      </c>
      <c r="Q28" s="45">
        <f t="shared" si="1"/>
        <v>-17881982994</v>
      </c>
      <c r="R28" s="83"/>
      <c r="S28" s="84"/>
    </row>
    <row r="29" spans="1:19" ht="30" customHeight="1" x14ac:dyDescent="0.45">
      <c r="A29" s="70" t="s">
        <v>216</v>
      </c>
      <c r="C29" s="52">
        <v>40815909</v>
      </c>
      <c r="E29" s="52">
        <v>174180122288</v>
      </c>
      <c r="G29" s="45">
        <v>145539463406</v>
      </c>
      <c r="I29" s="45">
        <f t="shared" si="3"/>
        <v>28640658882</v>
      </c>
      <c r="K29" s="52">
        <v>40815909</v>
      </c>
      <c r="M29" s="52">
        <v>174180122288</v>
      </c>
      <c r="O29" s="52">
        <v>160840428439</v>
      </c>
      <c r="Q29" s="45">
        <f t="shared" si="1"/>
        <v>13339693849</v>
      </c>
      <c r="R29" s="83"/>
      <c r="S29" s="84"/>
    </row>
    <row r="30" spans="1:19" ht="30" customHeight="1" x14ac:dyDescent="0.45">
      <c r="A30" s="70" t="s">
        <v>229</v>
      </c>
      <c r="C30" s="52">
        <v>508649</v>
      </c>
      <c r="E30" s="52">
        <v>18212523835</v>
      </c>
      <c r="G30" s="45">
        <v>16612619049</v>
      </c>
      <c r="I30" s="45">
        <f t="shared" si="3"/>
        <v>1599904786</v>
      </c>
      <c r="K30" s="52">
        <v>508649</v>
      </c>
      <c r="M30" s="52">
        <v>18212523835</v>
      </c>
      <c r="O30" s="52">
        <v>16612619049</v>
      </c>
      <c r="Q30" s="45">
        <f t="shared" si="1"/>
        <v>1599904786</v>
      </c>
      <c r="R30" s="83"/>
      <c r="S30" s="84"/>
    </row>
    <row r="31" spans="1:19" ht="30" customHeight="1" x14ac:dyDescent="0.45">
      <c r="A31" s="70" t="s">
        <v>38</v>
      </c>
      <c r="C31" s="52">
        <v>63000000</v>
      </c>
      <c r="E31" s="52">
        <v>169338405600</v>
      </c>
      <c r="G31" s="45">
        <v>124811923950</v>
      </c>
      <c r="I31" s="45">
        <f t="shared" si="3"/>
        <v>44526481650</v>
      </c>
      <c r="K31" s="52">
        <v>63000000</v>
      </c>
      <c r="M31" s="52">
        <v>169338405600</v>
      </c>
      <c r="O31" s="52">
        <v>165706146898</v>
      </c>
      <c r="Q31" s="45">
        <f t="shared" si="1"/>
        <v>3632258702</v>
      </c>
      <c r="R31" s="83"/>
      <c r="S31" s="84"/>
    </row>
    <row r="32" spans="1:19" ht="30" customHeight="1" x14ac:dyDescent="0.45">
      <c r="A32" s="70" t="s">
        <v>222</v>
      </c>
      <c r="C32" s="52">
        <v>5121186</v>
      </c>
      <c r="E32" s="52">
        <v>17379700816</v>
      </c>
      <c r="G32" s="45">
        <v>14902677670</v>
      </c>
      <c r="I32" s="45">
        <f t="shared" si="3"/>
        <v>2477023146</v>
      </c>
      <c r="K32" s="52">
        <v>5121186</v>
      </c>
      <c r="M32" s="52">
        <v>17379700816</v>
      </c>
      <c r="O32" s="52">
        <v>17468332178</v>
      </c>
      <c r="Q32" s="45">
        <f t="shared" si="1"/>
        <v>-88631362</v>
      </c>
      <c r="R32" s="83"/>
      <c r="S32" s="84"/>
    </row>
    <row r="33" spans="1:19" ht="30" customHeight="1" x14ac:dyDescent="0.45">
      <c r="A33" s="70" t="s">
        <v>228</v>
      </c>
      <c r="C33" s="52">
        <v>8700000</v>
      </c>
      <c r="E33" s="52">
        <v>46709117235</v>
      </c>
      <c r="G33" s="45">
        <v>39698767959</v>
      </c>
      <c r="I33" s="45">
        <f t="shared" si="3"/>
        <v>7010349276</v>
      </c>
      <c r="K33" s="52">
        <v>8700000</v>
      </c>
      <c r="M33" s="45">
        <v>46709117235</v>
      </c>
      <c r="O33" s="45">
        <v>39698767959</v>
      </c>
      <c r="Q33" s="45">
        <f t="shared" si="1"/>
        <v>7010349276</v>
      </c>
      <c r="R33" s="83"/>
      <c r="S33" s="84"/>
    </row>
    <row r="34" spans="1:19" ht="30" customHeight="1" x14ac:dyDescent="0.45">
      <c r="A34" s="70" t="s">
        <v>221</v>
      </c>
      <c r="C34" s="52">
        <v>20600253</v>
      </c>
      <c r="E34" s="52">
        <v>76156497478</v>
      </c>
      <c r="G34" s="45">
        <v>67908115045</v>
      </c>
      <c r="I34" s="45">
        <f t="shared" si="3"/>
        <v>8248382433</v>
      </c>
      <c r="K34" s="52">
        <v>20600253</v>
      </c>
      <c r="M34" s="52">
        <v>76156497478</v>
      </c>
      <c r="O34" s="52">
        <v>66863871405</v>
      </c>
      <c r="Q34" s="45">
        <f t="shared" si="1"/>
        <v>9292626073</v>
      </c>
      <c r="R34" s="83"/>
      <c r="S34" s="84"/>
    </row>
    <row r="35" spans="1:19" ht="30" customHeight="1" x14ac:dyDescent="0.45">
      <c r="A35" s="70" t="s">
        <v>220</v>
      </c>
      <c r="C35" s="52">
        <v>510051</v>
      </c>
      <c r="E35" s="52">
        <v>4629057875</v>
      </c>
      <c r="G35" s="45">
        <v>3782340826</v>
      </c>
      <c r="I35" s="45">
        <f>E35-G35</f>
        <v>846717049</v>
      </c>
      <c r="K35" s="52">
        <v>510051</v>
      </c>
      <c r="M35" s="52">
        <v>4629057875</v>
      </c>
      <c r="O35" s="52">
        <v>4416111062</v>
      </c>
      <c r="Q35" s="45">
        <f t="shared" si="1"/>
        <v>212946813</v>
      </c>
      <c r="R35" s="83"/>
      <c r="S35" s="84"/>
    </row>
    <row r="36" spans="1:19" ht="30" customHeight="1" x14ac:dyDescent="0.45">
      <c r="A36" s="70" t="s">
        <v>219</v>
      </c>
      <c r="C36" s="52">
        <v>15905582</v>
      </c>
      <c r="E36" s="52">
        <v>182932619616</v>
      </c>
      <c r="G36" s="45">
        <v>163362430428</v>
      </c>
      <c r="I36" s="45">
        <f t="shared" ref="I36:I39" si="4">E36-G36</f>
        <v>19570189188</v>
      </c>
      <c r="K36" s="52">
        <v>15905582</v>
      </c>
      <c r="M36" s="52">
        <v>182932619616</v>
      </c>
      <c r="O36" s="52">
        <v>175728613973</v>
      </c>
      <c r="Q36" s="45">
        <f t="shared" si="1"/>
        <v>7204005643</v>
      </c>
      <c r="R36" s="83"/>
      <c r="S36" s="84"/>
    </row>
    <row r="37" spans="1:19" ht="30" customHeight="1" x14ac:dyDescent="0.45">
      <c r="A37" s="70" t="s">
        <v>218</v>
      </c>
      <c r="C37" s="52">
        <v>1189964</v>
      </c>
      <c r="E37" s="52">
        <v>10433034360</v>
      </c>
      <c r="G37" s="45">
        <v>8386645533</v>
      </c>
      <c r="I37" s="45">
        <f t="shared" si="4"/>
        <v>2046388827</v>
      </c>
      <c r="K37" s="52">
        <v>1189964</v>
      </c>
      <c r="M37" s="52">
        <v>10433034360</v>
      </c>
      <c r="O37" s="52">
        <v>8694195361</v>
      </c>
      <c r="Q37" s="45">
        <f t="shared" si="1"/>
        <v>1738838999</v>
      </c>
      <c r="R37" s="83"/>
      <c r="S37" s="84"/>
    </row>
    <row r="38" spans="1:19" ht="30" customHeight="1" x14ac:dyDescent="0.45">
      <c r="A38" s="70" t="s">
        <v>217</v>
      </c>
      <c r="C38" s="52">
        <v>99599961</v>
      </c>
      <c r="E38" s="52">
        <v>46335435696</v>
      </c>
      <c r="G38" s="45">
        <v>27130407132</v>
      </c>
      <c r="I38" s="45">
        <f t="shared" si="4"/>
        <v>19205028564</v>
      </c>
      <c r="K38" s="52">
        <v>99599961</v>
      </c>
      <c r="M38" s="52">
        <v>46335435696</v>
      </c>
      <c r="O38" s="52">
        <v>47928232174</v>
      </c>
      <c r="Q38" s="45">
        <f t="shared" si="1"/>
        <v>-1592796478</v>
      </c>
      <c r="R38" s="83"/>
      <c r="S38" s="84"/>
    </row>
    <row r="39" spans="1:19" ht="30" customHeight="1" x14ac:dyDescent="0.45">
      <c r="A39" s="70" t="s">
        <v>223</v>
      </c>
      <c r="C39" s="52">
        <v>771428</v>
      </c>
      <c r="E39" s="52">
        <v>1302857768</v>
      </c>
      <c r="G39" s="45">
        <v>1302857767</v>
      </c>
      <c r="I39" s="45">
        <f t="shared" si="4"/>
        <v>1</v>
      </c>
      <c r="K39" s="52">
        <v>771428</v>
      </c>
      <c r="M39" s="52">
        <v>1302857768</v>
      </c>
      <c r="O39" s="52">
        <v>2094234587</v>
      </c>
      <c r="Q39" s="45">
        <f t="shared" si="1"/>
        <v>-791376819</v>
      </c>
      <c r="R39" s="83"/>
      <c r="S39" s="84"/>
    </row>
    <row r="40" spans="1:19" s="39" customFormat="1" ht="30" customHeight="1" thickBot="1" x14ac:dyDescent="0.6">
      <c r="A40" s="60" t="s">
        <v>51</v>
      </c>
      <c r="B40" s="60"/>
      <c r="C40" s="77">
        <f>SUM(C7:C39)</f>
        <v>627470931</v>
      </c>
      <c r="D40" s="60"/>
      <c r="E40" s="77">
        <f>SUM(E7:E39)</f>
        <v>2918215072551</v>
      </c>
      <c r="F40" s="60"/>
      <c r="G40" s="48">
        <f>SUM(G7:G39)</f>
        <v>2406343061361</v>
      </c>
      <c r="H40" s="60"/>
      <c r="I40" s="85">
        <f>SUM(I7:I39)</f>
        <v>511872011190</v>
      </c>
      <c r="J40" s="60"/>
      <c r="K40" s="77">
        <f>SUM(K7:K39)</f>
        <v>627470931</v>
      </c>
      <c r="L40" s="60"/>
      <c r="M40" s="77">
        <f>SUM(M7:M39)</f>
        <v>2918215072551</v>
      </c>
      <c r="N40" s="60"/>
      <c r="O40" s="48">
        <f>SUM(O7:O39)</f>
        <v>2798728798979</v>
      </c>
      <c r="P40" s="60"/>
      <c r="Q40" s="48">
        <f>SUM(Q7:Q39)</f>
        <v>119486273572</v>
      </c>
      <c r="R40" s="81"/>
      <c r="S40" s="81"/>
    </row>
    <row r="45" spans="1:19" ht="30" customHeight="1" x14ac:dyDescent="0.45">
      <c r="S45" s="83"/>
    </row>
    <row r="46" spans="1:19" ht="30" customHeight="1" x14ac:dyDescent="0.45">
      <c r="S46" s="83"/>
    </row>
    <row r="47" spans="1:19" ht="30" customHeight="1" x14ac:dyDescent="0.45">
      <c r="S47" s="83"/>
    </row>
    <row r="48" spans="1:19" ht="30" customHeight="1" x14ac:dyDescent="0.45">
      <c r="S48" s="83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V16"/>
  <sheetViews>
    <sheetView rightToLeft="1" view="pageBreakPreview" zoomScaleNormal="100" zoomScaleSheetLayoutView="100" workbookViewId="0">
      <selection activeCell="N12" sqref="N12"/>
    </sheetView>
  </sheetViews>
  <sheetFormatPr defaultRowHeight="30" customHeight="1" x14ac:dyDescent="0.2"/>
  <cols>
    <col min="1" max="1" width="13" style="8" customWidth="1"/>
    <col min="2" max="2" width="1.28515625" style="8" customWidth="1"/>
    <col min="3" max="3" width="13" style="8" customWidth="1"/>
    <col min="4" max="4" width="1.28515625" style="8" customWidth="1"/>
    <col min="5" max="5" width="13" style="8" customWidth="1"/>
    <col min="6" max="6" width="1.28515625" style="8" customWidth="1"/>
    <col min="7" max="7" width="6.42578125" style="8" customWidth="1"/>
    <col min="8" max="8" width="1.28515625" style="8" customWidth="1"/>
    <col min="9" max="9" width="7.85546875" style="8" customWidth="1"/>
    <col min="10" max="10" width="1.28515625" style="8" customWidth="1"/>
    <col min="11" max="11" width="9.140625" style="8" customWidth="1"/>
    <col min="12" max="12" width="1.28515625" style="8" customWidth="1"/>
    <col min="13" max="13" width="2.5703125" style="8" customWidth="1"/>
    <col min="14" max="14" width="1.28515625" style="8" customWidth="1"/>
    <col min="15" max="15" width="9.140625" style="8" customWidth="1"/>
    <col min="16" max="16" width="1.28515625" style="8" customWidth="1"/>
    <col min="17" max="17" width="2.5703125" style="8" customWidth="1"/>
    <col min="18" max="20" width="1.28515625" style="8" customWidth="1"/>
    <col min="21" max="21" width="6.42578125" style="8" customWidth="1"/>
    <col min="22" max="22" width="1.28515625" style="8" customWidth="1"/>
    <col min="23" max="23" width="2.5703125" style="8" customWidth="1"/>
    <col min="24" max="26" width="1.28515625" style="8" customWidth="1"/>
    <col min="27" max="27" width="6.42578125" style="8" customWidth="1"/>
    <col min="28" max="28" width="1.28515625" style="8" customWidth="1"/>
    <col min="29" max="29" width="2.5703125" style="8" customWidth="1"/>
    <col min="30" max="32" width="1.28515625" style="8" customWidth="1"/>
    <col min="33" max="33" width="9.140625" style="8" customWidth="1"/>
    <col min="34" max="34" width="1.28515625" style="8" customWidth="1"/>
    <col min="35" max="35" width="2.5703125" style="8" customWidth="1"/>
    <col min="36" max="36" width="1.28515625" style="8" customWidth="1"/>
    <col min="37" max="37" width="9.140625" style="8" customWidth="1"/>
    <col min="38" max="38" width="1.28515625" style="8" customWidth="1"/>
    <col min="39" max="39" width="4.5703125" style="8" customWidth="1"/>
    <col min="40" max="40" width="1.28515625" style="8" customWidth="1"/>
    <col min="41" max="41" width="9.140625" style="8" customWidth="1"/>
    <col min="42" max="42" width="1.28515625" style="8" customWidth="1"/>
    <col min="43" max="43" width="2.5703125" style="8" customWidth="1"/>
    <col min="44" max="44" width="1.28515625" style="8" customWidth="1"/>
    <col min="45" max="45" width="11.7109375" style="8" customWidth="1"/>
    <col min="46" max="46" width="0.85546875" style="8" customWidth="1"/>
    <col min="47" max="47" width="13" style="8" customWidth="1"/>
    <col min="48" max="48" width="7.7109375" style="8" customWidth="1"/>
    <col min="49" max="49" width="0.28515625" customWidth="1"/>
  </cols>
  <sheetData>
    <row r="1" spans="1:48" ht="30" customHeight="1" x14ac:dyDescent="0.2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</row>
    <row r="2" spans="1:48" ht="30" customHeight="1" x14ac:dyDescent="0.2">
      <c r="A2" s="149" t="s">
        <v>186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</row>
    <row r="3" spans="1:48" ht="30" customHeight="1" x14ac:dyDescent="0.2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</row>
    <row r="4" spans="1:48" ht="30" customHeight="1" x14ac:dyDescent="0.2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</row>
    <row r="5" spans="1:48" ht="30" customHeight="1" x14ac:dyDescent="0.2">
      <c r="A5" s="150" t="s">
        <v>52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</row>
    <row r="6" spans="1:48" ht="30" customHeight="1" x14ac:dyDescent="0.2">
      <c r="I6" s="151" t="s">
        <v>192</v>
      </c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C6" s="151" t="s">
        <v>226</v>
      </c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27"/>
      <c r="AV6"/>
    </row>
    <row r="7" spans="1:48" ht="30" customHeight="1" x14ac:dyDescent="0.2">
      <c r="A7" s="151" t="s">
        <v>53</v>
      </c>
      <c r="B7" s="151"/>
      <c r="C7" s="151"/>
      <c r="D7" s="151"/>
      <c r="E7" s="151"/>
      <c r="F7" s="151"/>
      <c r="G7" s="151"/>
      <c r="I7" s="151" t="s">
        <v>54</v>
      </c>
      <c r="J7" s="151"/>
      <c r="K7" s="151"/>
      <c r="M7" s="151" t="s">
        <v>55</v>
      </c>
      <c r="N7" s="151"/>
      <c r="O7" s="151"/>
      <c r="Q7" s="151" t="s">
        <v>56</v>
      </c>
      <c r="R7" s="151"/>
      <c r="S7" s="151"/>
      <c r="T7" s="151"/>
      <c r="U7" s="151"/>
      <c r="W7" s="151" t="s">
        <v>57</v>
      </c>
      <c r="X7" s="151"/>
      <c r="Y7" s="151"/>
      <c r="Z7" s="151"/>
      <c r="AA7" s="151"/>
      <c r="AC7" s="151" t="s">
        <v>54</v>
      </c>
      <c r="AD7" s="151"/>
      <c r="AE7" s="151"/>
      <c r="AF7" s="151"/>
      <c r="AG7" s="151"/>
      <c r="AI7" s="151" t="s">
        <v>55</v>
      </c>
      <c r="AJ7" s="151"/>
      <c r="AK7" s="151"/>
      <c r="AM7" s="151" t="s">
        <v>56</v>
      </c>
      <c r="AN7" s="151"/>
      <c r="AO7" s="151"/>
      <c r="AQ7" s="151" t="s">
        <v>57</v>
      </c>
      <c r="AR7" s="151"/>
      <c r="AS7" s="151"/>
      <c r="AT7" s="27"/>
      <c r="AV7"/>
    </row>
    <row r="8" spans="1:48" ht="30" customHeight="1" x14ac:dyDescent="0.2">
      <c r="A8" s="152"/>
      <c r="B8" s="152"/>
      <c r="C8" s="152"/>
      <c r="D8" s="152"/>
      <c r="E8" s="152"/>
      <c r="F8" s="152"/>
      <c r="G8" s="152"/>
      <c r="I8" s="152"/>
      <c r="J8" s="152"/>
      <c r="K8" s="152"/>
      <c r="M8" s="152"/>
      <c r="N8" s="152"/>
      <c r="O8" s="152"/>
      <c r="Q8" s="152"/>
      <c r="R8" s="152"/>
      <c r="S8" s="152"/>
      <c r="T8" s="152"/>
      <c r="U8" s="152"/>
      <c r="W8" s="152"/>
      <c r="X8" s="152"/>
      <c r="Y8" s="152"/>
      <c r="Z8" s="152"/>
      <c r="AA8" s="152"/>
      <c r="AC8" s="152"/>
      <c r="AD8" s="152"/>
      <c r="AE8" s="152"/>
      <c r="AF8" s="152"/>
      <c r="AG8" s="152"/>
      <c r="AI8" s="152"/>
      <c r="AJ8" s="152"/>
      <c r="AK8" s="152"/>
      <c r="AM8" s="152"/>
      <c r="AN8" s="152"/>
      <c r="AO8" s="152"/>
      <c r="AQ8" s="152"/>
      <c r="AR8" s="152"/>
      <c r="AS8" s="152"/>
      <c r="AT8" s="27"/>
      <c r="AV8"/>
    </row>
    <row r="9" spans="1:48" ht="30" customHeight="1" x14ac:dyDescent="0.2">
      <c r="A9" s="150" t="s">
        <v>58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</row>
    <row r="10" spans="1:48" ht="30" customHeight="1" x14ac:dyDescent="0.2">
      <c r="C10" s="151" t="s">
        <v>192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Y10" s="151" t="s">
        <v>226</v>
      </c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49"/>
      <c r="AU10" s="151"/>
    </row>
    <row r="11" spans="1:48" ht="30" customHeight="1" x14ac:dyDescent="0.2">
      <c r="A11" s="1" t="s">
        <v>53</v>
      </c>
      <c r="C11" s="2" t="s">
        <v>59</v>
      </c>
      <c r="D11" s="9"/>
      <c r="E11" s="2" t="s">
        <v>60</v>
      </c>
      <c r="F11" s="9"/>
      <c r="G11" s="153" t="s">
        <v>61</v>
      </c>
      <c r="H11" s="153"/>
      <c r="I11" s="153"/>
      <c r="J11" s="9"/>
      <c r="K11" s="153" t="s">
        <v>62</v>
      </c>
      <c r="L11" s="153"/>
      <c r="M11" s="153"/>
      <c r="N11" s="9"/>
      <c r="O11" s="153" t="s">
        <v>55</v>
      </c>
      <c r="P11" s="153"/>
      <c r="Q11" s="153"/>
      <c r="R11" s="9"/>
      <c r="S11" s="153" t="s">
        <v>56</v>
      </c>
      <c r="T11" s="153"/>
      <c r="U11" s="153"/>
      <c r="V11" s="153"/>
      <c r="W11" s="153"/>
      <c r="Y11" s="153" t="s">
        <v>59</v>
      </c>
      <c r="Z11" s="153"/>
      <c r="AA11" s="153"/>
      <c r="AB11" s="153"/>
      <c r="AC11" s="153"/>
      <c r="AD11" s="9"/>
      <c r="AE11" s="153" t="s">
        <v>60</v>
      </c>
      <c r="AF11" s="153"/>
      <c r="AG11" s="153"/>
      <c r="AH11" s="153"/>
      <c r="AI11" s="153"/>
      <c r="AJ11" s="9"/>
      <c r="AK11" s="153" t="s">
        <v>61</v>
      </c>
      <c r="AL11" s="153"/>
      <c r="AM11" s="153"/>
      <c r="AN11" s="9"/>
      <c r="AO11" s="153" t="s">
        <v>62</v>
      </c>
      <c r="AP11" s="153"/>
      <c r="AQ11" s="153"/>
      <c r="AR11" s="9"/>
      <c r="AS11" s="2" t="s">
        <v>55</v>
      </c>
      <c r="AT11" s="27"/>
      <c r="AU11" s="2" t="s">
        <v>56</v>
      </c>
    </row>
    <row r="12" spans="1:48" ht="30" customHeight="1" x14ac:dyDescent="0.2">
      <c r="A12" s="9"/>
      <c r="C12" s="9"/>
      <c r="E12" s="9"/>
      <c r="G12" s="154"/>
      <c r="H12" s="154"/>
      <c r="I12" s="154"/>
      <c r="K12" s="154"/>
      <c r="L12" s="154"/>
      <c r="M12" s="154"/>
      <c r="O12" s="154"/>
      <c r="P12" s="154"/>
      <c r="Q12" s="154"/>
      <c r="R12" s="28"/>
      <c r="S12" s="154"/>
      <c r="T12" s="154"/>
      <c r="U12" s="154"/>
      <c r="V12" s="154"/>
      <c r="W12" s="154"/>
      <c r="X12" s="28"/>
      <c r="Y12" s="154"/>
      <c r="Z12" s="154"/>
      <c r="AA12" s="154"/>
      <c r="AB12" s="154"/>
      <c r="AC12" s="154"/>
      <c r="AD12" s="28"/>
      <c r="AE12" s="154"/>
      <c r="AF12" s="154"/>
      <c r="AG12" s="154"/>
      <c r="AH12" s="154"/>
      <c r="AI12" s="154"/>
      <c r="AK12" s="155"/>
      <c r="AL12" s="155"/>
      <c r="AM12" s="155"/>
      <c r="AO12" s="155"/>
      <c r="AP12" s="155"/>
      <c r="AQ12" s="155"/>
    </row>
    <row r="13" spans="1:48" ht="30" customHeight="1" x14ac:dyDescent="0.2">
      <c r="A13" s="150" t="s">
        <v>63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</row>
    <row r="14" spans="1:48" ht="30" customHeight="1" x14ac:dyDescent="0.2">
      <c r="C14" s="151" t="s">
        <v>192</v>
      </c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O14" s="151" t="s">
        <v>226</v>
      </c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K14" s="155"/>
      <c r="AL14" s="155"/>
      <c r="AM14" s="155"/>
      <c r="AO14" s="155"/>
      <c r="AP14" s="155"/>
      <c r="AQ14" s="155"/>
    </row>
    <row r="15" spans="1:48" ht="30" customHeight="1" x14ac:dyDescent="0.2">
      <c r="A15" s="1" t="s">
        <v>53</v>
      </c>
      <c r="C15" s="2" t="s">
        <v>60</v>
      </c>
      <c r="D15" s="9"/>
      <c r="E15" s="2" t="s">
        <v>62</v>
      </c>
      <c r="F15" s="9"/>
      <c r="G15" s="153" t="s">
        <v>55</v>
      </c>
      <c r="H15" s="153"/>
      <c r="I15" s="153"/>
      <c r="J15" s="9"/>
      <c r="K15" s="153" t="s">
        <v>56</v>
      </c>
      <c r="L15" s="153"/>
      <c r="M15" s="153"/>
      <c r="O15" s="153" t="s">
        <v>60</v>
      </c>
      <c r="P15" s="153"/>
      <c r="Q15" s="153"/>
      <c r="R15" s="153"/>
      <c r="S15" s="153"/>
      <c r="T15" s="9"/>
      <c r="U15" s="153" t="s">
        <v>62</v>
      </c>
      <c r="V15" s="153"/>
      <c r="W15" s="153"/>
      <c r="X15" s="153"/>
      <c r="Y15" s="153"/>
      <c r="Z15" s="9"/>
      <c r="AA15" s="153" t="s">
        <v>55</v>
      </c>
      <c r="AB15" s="153"/>
      <c r="AC15" s="153"/>
      <c r="AD15" s="153"/>
      <c r="AE15" s="153"/>
      <c r="AF15" s="9"/>
      <c r="AG15" s="153" t="s">
        <v>56</v>
      </c>
      <c r="AH15" s="153"/>
      <c r="AI15" s="153"/>
      <c r="AK15" s="155"/>
      <c r="AL15" s="155"/>
      <c r="AM15" s="155"/>
      <c r="AO15" s="155"/>
      <c r="AP15" s="155"/>
      <c r="AQ15" s="155"/>
    </row>
    <row r="16" spans="1:48" ht="30" customHeight="1" x14ac:dyDescent="0.2">
      <c r="A16" s="9"/>
      <c r="C16" s="9"/>
      <c r="E16" s="9"/>
      <c r="G16" s="154"/>
      <c r="H16" s="154"/>
      <c r="I16" s="154"/>
      <c r="K16" s="154"/>
      <c r="L16" s="154"/>
      <c r="M16" s="154"/>
      <c r="O16" s="154"/>
      <c r="P16" s="154"/>
      <c r="Q16" s="154"/>
      <c r="R16" s="154"/>
      <c r="S16" s="154"/>
      <c r="U16" s="154"/>
      <c r="V16" s="154"/>
      <c r="W16" s="154"/>
      <c r="X16" s="154"/>
      <c r="Y16" s="154"/>
      <c r="AA16" s="154"/>
      <c r="AB16" s="154"/>
      <c r="AC16" s="154"/>
      <c r="AD16" s="154"/>
      <c r="AE16" s="154"/>
      <c r="AG16" s="9"/>
      <c r="AH16" s="9"/>
      <c r="AI16" s="9"/>
      <c r="AK16" s="155"/>
      <c r="AL16" s="155"/>
      <c r="AM16" s="155"/>
      <c r="AO16" s="155"/>
      <c r="AP16" s="155"/>
      <c r="AQ16" s="155"/>
    </row>
  </sheetData>
  <mergeCells count="64">
    <mergeCell ref="S12:W12"/>
    <mergeCell ref="Y12:AC12"/>
    <mergeCell ref="AE12:AI12"/>
    <mergeCell ref="AO16:AQ16"/>
    <mergeCell ref="AK15:AM15"/>
    <mergeCell ref="AK16:AM16"/>
    <mergeCell ref="O16:S16"/>
    <mergeCell ref="U15:Y15"/>
    <mergeCell ref="AA15:AE15"/>
    <mergeCell ref="AK14:AM14"/>
    <mergeCell ref="AO14:AQ14"/>
    <mergeCell ref="AO15:AQ15"/>
    <mergeCell ref="AK12:AM12"/>
    <mergeCell ref="AO12:AQ12"/>
    <mergeCell ref="O12:Q12"/>
    <mergeCell ref="K16:M16"/>
    <mergeCell ref="AG15:AI15"/>
    <mergeCell ref="M8:O8"/>
    <mergeCell ref="A8:G8"/>
    <mergeCell ref="I8:K8"/>
    <mergeCell ref="U16:Y16"/>
    <mergeCell ref="AA16:AE16"/>
    <mergeCell ref="G16:I16"/>
    <mergeCell ref="G12:I12"/>
    <mergeCell ref="K12:M12"/>
    <mergeCell ref="A13:AV13"/>
    <mergeCell ref="C14:M14"/>
    <mergeCell ref="O14:AI14"/>
    <mergeCell ref="G15:I15"/>
    <mergeCell ref="K15:M15"/>
    <mergeCell ref="O15:S15"/>
    <mergeCell ref="C10:W10"/>
    <mergeCell ref="Y10:AU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C7:AG7"/>
    <mergeCell ref="AI7:AK7"/>
    <mergeCell ref="AM7:AO7"/>
    <mergeCell ref="AQ7:AS7"/>
    <mergeCell ref="A9:AV9"/>
    <mergeCell ref="A7:G7"/>
    <mergeCell ref="I7:K7"/>
    <mergeCell ref="M7:O7"/>
    <mergeCell ref="Q7:U7"/>
    <mergeCell ref="W7:AA7"/>
    <mergeCell ref="AM8:AO8"/>
    <mergeCell ref="AQ8:AS8"/>
    <mergeCell ref="AI8:AK8"/>
    <mergeCell ref="AC8:AG8"/>
    <mergeCell ref="W8:AA8"/>
    <mergeCell ref="Q8:U8"/>
    <mergeCell ref="A1:AV1"/>
    <mergeCell ref="A2:AV2"/>
    <mergeCell ref="A3:AV3"/>
    <mergeCell ref="A5:AV5"/>
    <mergeCell ref="I6:AA6"/>
    <mergeCell ref="AC6:AS6"/>
    <mergeCell ref="A4:AV4"/>
  </mergeCells>
  <pageMargins left="0.39" right="0.39" top="0.39" bottom="0.39" header="0" footer="0"/>
  <pageSetup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8"/>
  <sheetViews>
    <sheetView rightToLeft="1" view="pageBreakPreview" zoomScaleNormal="100" zoomScaleSheetLayoutView="100" workbookViewId="0">
      <selection activeCell="O6" sqref="O6:Q6"/>
    </sheetView>
  </sheetViews>
  <sheetFormatPr defaultRowHeight="30" customHeight="1" x14ac:dyDescent="0.2"/>
  <cols>
    <col min="1" max="1" width="5.140625" style="31" customWidth="1"/>
    <col min="2" max="2" width="14.28515625" style="31" customWidth="1"/>
    <col min="3" max="3" width="1.28515625" style="31" customWidth="1"/>
    <col min="4" max="4" width="2.5703125" style="31" customWidth="1"/>
    <col min="5" max="5" width="10.42578125" style="31" customWidth="1"/>
    <col min="6" max="6" width="1.28515625" style="31" customWidth="1"/>
    <col min="7" max="7" width="14.28515625" style="31" customWidth="1"/>
    <col min="8" max="8" width="1.28515625" style="31" customWidth="1"/>
    <col min="9" max="9" width="14.28515625" style="31" customWidth="1"/>
    <col min="10" max="10" width="1.28515625" style="31" customWidth="1"/>
    <col min="11" max="11" width="13" style="31" customWidth="1"/>
    <col min="12" max="12" width="1.28515625" style="31" customWidth="1"/>
    <col min="13" max="13" width="13" style="31" customWidth="1"/>
    <col min="14" max="14" width="1.28515625" style="31" customWidth="1"/>
    <col min="15" max="15" width="13" style="31" customWidth="1"/>
    <col min="16" max="16" width="1.28515625" style="31" customWidth="1"/>
    <col min="17" max="17" width="13" style="31" customWidth="1"/>
    <col min="18" max="18" width="1.28515625" style="31" customWidth="1"/>
    <col min="19" max="19" width="15.5703125" style="31" customWidth="1"/>
    <col min="20" max="20" width="1.28515625" style="31" customWidth="1"/>
    <col min="21" max="21" width="14.85546875" style="31" customWidth="1"/>
    <col min="22" max="22" width="1.28515625" style="31" customWidth="1"/>
    <col min="23" max="23" width="14.28515625" style="31" customWidth="1"/>
    <col min="24" max="24" width="1.28515625" style="31" customWidth="1"/>
    <col min="25" max="25" width="16.85546875" style="31" customWidth="1"/>
    <col min="26" max="26" width="1.28515625" style="31" customWidth="1"/>
    <col min="27" max="27" width="15.5703125" style="31" customWidth="1"/>
    <col min="28" max="28" width="0.28515625" customWidth="1"/>
  </cols>
  <sheetData>
    <row r="1" spans="1:27" ht="30" customHeight="1" x14ac:dyDescent="0.2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</row>
    <row r="2" spans="1:27" ht="30" customHeight="1" x14ac:dyDescent="0.2">
      <c r="A2" s="149" t="s">
        <v>186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</row>
    <row r="3" spans="1:27" ht="30" customHeight="1" x14ac:dyDescent="0.2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</row>
    <row r="4" spans="1:27" ht="30" customHeight="1" x14ac:dyDescent="0.2">
      <c r="A4" s="17" t="s">
        <v>64</v>
      </c>
      <c r="B4" s="150" t="s">
        <v>65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</row>
    <row r="5" spans="1:27" ht="30" customHeight="1" x14ac:dyDescent="0.2">
      <c r="E5" s="151" t="s">
        <v>192</v>
      </c>
      <c r="F5" s="151"/>
      <c r="G5" s="151"/>
      <c r="H5" s="151"/>
      <c r="I5" s="151"/>
      <c r="K5" s="151" t="s">
        <v>7</v>
      </c>
      <c r="L5" s="151"/>
      <c r="M5" s="151"/>
      <c r="N5" s="151"/>
      <c r="O5" s="151"/>
      <c r="P5" s="151"/>
      <c r="Q5" s="151"/>
      <c r="S5" s="151" t="s">
        <v>226</v>
      </c>
      <c r="T5" s="151"/>
      <c r="U5" s="151"/>
      <c r="V5" s="151"/>
      <c r="W5" s="151"/>
      <c r="X5" s="151"/>
      <c r="Y5" s="151"/>
      <c r="Z5" s="151"/>
      <c r="AA5" s="151"/>
    </row>
    <row r="6" spans="1:27" ht="30" customHeight="1" x14ac:dyDescent="0.2">
      <c r="A6" s="149" t="s">
        <v>68</v>
      </c>
      <c r="B6" s="149"/>
      <c r="D6" s="149" t="s">
        <v>69</v>
      </c>
      <c r="E6" s="149"/>
      <c r="F6" s="32"/>
      <c r="G6" s="152" t="s">
        <v>11</v>
      </c>
      <c r="H6" s="32"/>
      <c r="I6" s="156" t="s">
        <v>12</v>
      </c>
      <c r="K6" s="153" t="s">
        <v>66</v>
      </c>
      <c r="L6" s="153"/>
      <c r="M6" s="153"/>
      <c r="N6" s="32"/>
      <c r="O6" s="153" t="s">
        <v>67</v>
      </c>
      <c r="P6" s="153"/>
      <c r="Q6" s="153"/>
      <c r="S6" s="152" t="s">
        <v>10</v>
      </c>
      <c r="T6" s="32"/>
      <c r="U6" s="156" t="s">
        <v>70</v>
      </c>
      <c r="V6" s="32"/>
      <c r="W6" s="152" t="s">
        <v>11</v>
      </c>
      <c r="X6" s="32"/>
      <c r="Y6" s="152" t="s">
        <v>12</v>
      </c>
      <c r="Z6" s="32"/>
      <c r="AA6" s="156" t="s">
        <v>15</v>
      </c>
    </row>
    <row r="7" spans="1:27" ht="30" customHeight="1" x14ac:dyDescent="0.2">
      <c r="A7" s="158"/>
      <c r="B7" s="158"/>
      <c r="D7" s="158"/>
      <c r="E7" s="158"/>
      <c r="G7" s="158"/>
      <c r="I7" s="157"/>
      <c r="K7" s="2" t="s">
        <v>10</v>
      </c>
      <c r="L7" s="32"/>
      <c r="M7" s="2" t="s">
        <v>11</v>
      </c>
      <c r="O7" s="2" t="s">
        <v>10</v>
      </c>
      <c r="P7" s="32"/>
      <c r="Q7" s="2" t="s">
        <v>13</v>
      </c>
      <c r="S7" s="158"/>
      <c r="U7" s="157"/>
      <c r="W7" s="158"/>
      <c r="Y7" s="158"/>
      <c r="AA7" s="157"/>
    </row>
    <row r="8" spans="1:27" ht="30" customHeight="1" x14ac:dyDescent="0.2">
      <c r="A8" s="159"/>
      <c r="B8" s="159"/>
      <c r="D8" s="159"/>
      <c r="E8" s="159"/>
    </row>
  </sheetData>
  <mergeCells count="20">
    <mergeCell ref="A6:B7"/>
    <mergeCell ref="D8:E8"/>
    <mergeCell ref="A8:B8"/>
    <mergeCell ref="K6:M6"/>
    <mergeCell ref="O6:Q6"/>
    <mergeCell ref="I6:I7"/>
    <mergeCell ref="G6:G7"/>
    <mergeCell ref="D6:E7"/>
    <mergeCell ref="A1:AA1"/>
    <mergeCell ref="A2:AA2"/>
    <mergeCell ref="A3:AA3"/>
    <mergeCell ref="B4:AA4"/>
    <mergeCell ref="E5:I5"/>
    <mergeCell ref="K5:Q5"/>
    <mergeCell ref="S5:AA5"/>
    <mergeCell ref="U6:U7"/>
    <mergeCell ref="S6:S7"/>
    <mergeCell ref="W6:W7"/>
    <mergeCell ref="Y6:Y7"/>
    <mergeCell ref="AA6:AA7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7"/>
  <sheetViews>
    <sheetView rightToLeft="1" view="pageBreakPreview" zoomScaleNormal="100" zoomScaleSheetLayoutView="100" workbookViewId="0">
      <selection activeCell="J14" sqref="J14"/>
    </sheetView>
  </sheetViews>
  <sheetFormatPr defaultRowHeight="30" customHeight="1" x14ac:dyDescent="0.2"/>
  <cols>
    <col min="1" max="1" width="5.140625" customWidth="1"/>
    <col min="2" max="2" width="21.1406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0.1406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6" customWidth="1"/>
    <col min="39" max="39" width="2" customWidth="1"/>
  </cols>
  <sheetData>
    <row r="1" spans="1:38" ht="30" customHeight="1" x14ac:dyDescent="0.2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</row>
    <row r="2" spans="1:38" ht="30" customHeight="1" x14ac:dyDescent="0.2">
      <c r="A2" s="149" t="s">
        <v>186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</row>
    <row r="3" spans="1:38" ht="30" customHeight="1" x14ac:dyDescent="0.2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</row>
    <row r="4" spans="1:38" s="31" customFormat="1" ht="30" customHeight="1" x14ac:dyDescent="0.2">
      <c r="A4" s="17" t="s">
        <v>71</v>
      </c>
      <c r="B4" s="150" t="s">
        <v>72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</row>
    <row r="5" spans="1:38" ht="30" customHeight="1" x14ac:dyDescent="0.2">
      <c r="A5" s="151" t="s">
        <v>73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 t="s">
        <v>192</v>
      </c>
      <c r="Q5" s="151"/>
      <c r="R5" s="151"/>
      <c r="S5" s="151"/>
      <c r="T5" s="151"/>
      <c r="V5" s="151" t="s">
        <v>7</v>
      </c>
      <c r="W5" s="151"/>
      <c r="X5" s="151"/>
      <c r="Y5" s="151"/>
      <c r="Z5" s="151"/>
      <c r="AA5" s="151"/>
      <c r="AB5" s="151"/>
      <c r="AD5" s="151" t="s">
        <v>226</v>
      </c>
      <c r="AE5" s="151"/>
      <c r="AF5" s="151"/>
      <c r="AG5" s="151"/>
      <c r="AH5" s="151"/>
      <c r="AI5" s="151"/>
      <c r="AJ5" s="151"/>
      <c r="AK5" s="151"/>
      <c r="AL5" s="151"/>
    </row>
    <row r="6" spans="1:38" s="30" customFormat="1" ht="29.25" customHeight="1" x14ac:dyDescent="0.2">
      <c r="A6" s="156" t="s">
        <v>74</v>
      </c>
      <c r="B6" s="156"/>
      <c r="C6" s="29"/>
      <c r="D6" s="156" t="s">
        <v>75</v>
      </c>
      <c r="E6" s="29"/>
      <c r="F6" s="156" t="s">
        <v>76</v>
      </c>
      <c r="G6" s="29"/>
      <c r="H6" s="156" t="s">
        <v>77</v>
      </c>
      <c r="I6" s="29"/>
      <c r="J6" s="156" t="s">
        <v>78</v>
      </c>
      <c r="K6" s="29"/>
      <c r="L6" s="156" t="s">
        <v>79</v>
      </c>
      <c r="M6" s="29"/>
      <c r="N6" s="156" t="s">
        <v>57</v>
      </c>
      <c r="O6" s="29"/>
      <c r="P6" s="156" t="s">
        <v>10</v>
      </c>
      <c r="Q6" s="29"/>
      <c r="R6" s="156" t="s">
        <v>11</v>
      </c>
      <c r="S6" s="29"/>
      <c r="T6" s="156" t="s">
        <v>12</v>
      </c>
      <c r="V6" s="160" t="s">
        <v>8</v>
      </c>
      <c r="W6" s="160"/>
      <c r="X6" s="160"/>
      <c r="Y6" s="29"/>
      <c r="Z6" s="160" t="s">
        <v>9</v>
      </c>
      <c r="AA6" s="160"/>
      <c r="AB6" s="160"/>
      <c r="AD6" s="156" t="s">
        <v>10</v>
      </c>
      <c r="AE6" s="29"/>
      <c r="AF6" s="156" t="s">
        <v>14</v>
      </c>
      <c r="AG6" s="29"/>
      <c r="AH6" s="156" t="s">
        <v>11</v>
      </c>
      <c r="AI6" s="29"/>
      <c r="AJ6" s="156" t="s">
        <v>12</v>
      </c>
      <c r="AK6" s="29"/>
      <c r="AL6" s="156" t="s">
        <v>193</v>
      </c>
    </row>
    <row r="7" spans="1:38" s="30" customFormat="1" ht="27.75" customHeight="1" x14ac:dyDescent="0.2">
      <c r="A7" s="157"/>
      <c r="B7" s="157"/>
      <c r="D7" s="157"/>
      <c r="F7" s="157"/>
      <c r="H7" s="157"/>
      <c r="J7" s="157"/>
      <c r="L7" s="157"/>
      <c r="N7" s="157"/>
      <c r="P7" s="157"/>
      <c r="R7" s="157"/>
      <c r="T7" s="157"/>
      <c r="V7" s="7" t="s">
        <v>10</v>
      </c>
      <c r="W7" s="29"/>
      <c r="X7" s="7" t="s">
        <v>11</v>
      </c>
      <c r="Z7" s="7" t="s">
        <v>10</v>
      </c>
      <c r="AA7" s="29"/>
      <c r="AB7" s="7" t="s">
        <v>13</v>
      </c>
      <c r="AD7" s="157"/>
      <c r="AF7" s="157"/>
      <c r="AH7" s="157"/>
      <c r="AJ7" s="157"/>
      <c r="AL7" s="157"/>
    </row>
  </sheetData>
  <mergeCells count="25">
    <mergeCell ref="R6:R7"/>
    <mergeCell ref="T6:T7"/>
    <mergeCell ref="D6:D7"/>
    <mergeCell ref="F6:F7"/>
    <mergeCell ref="AL6:AL7"/>
    <mergeCell ref="AJ6:AJ7"/>
    <mergeCell ref="AH6:AH7"/>
    <mergeCell ref="AF6:AF7"/>
    <mergeCell ref="AD6:AD7"/>
    <mergeCell ref="V6:X6"/>
    <mergeCell ref="Z6:AB6"/>
    <mergeCell ref="P6:P7"/>
    <mergeCell ref="A1:AL1"/>
    <mergeCell ref="A2:AL2"/>
    <mergeCell ref="A3:AL3"/>
    <mergeCell ref="B4:AL4"/>
    <mergeCell ref="A5:O5"/>
    <mergeCell ref="P5:T5"/>
    <mergeCell ref="V5:AB5"/>
    <mergeCell ref="AD5:AL5"/>
    <mergeCell ref="A6:B7"/>
    <mergeCell ref="H6:H7"/>
    <mergeCell ref="J6:J7"/>
    <mergeCell ref="L6:L7"/>
    <mergeCell ref="N6:N7"/>
  </mergeCells>
  <pageMargins left="0.39" right="0.39" top="0.39" bottom="0.39" header="0" footer="0"/>
  <pageSetup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6"/>
  <sheetViews>
    <sheetView rightToLeft="1" view="pageBreakPreview" zoomScaleNormal="100" zoomScaleSheetLayoutView="100" workbookViewId="0">
      <selection activeCell="A2" sqref="A2:M2"/>
    </sheetView>
  </sheetViews>
  <sheetFormatPr defaultRowHeight="30" customHeight="1" x14ac:dyDescent="0.45"/>
  <cols>
    <col min="1" max="1" width="17.5703125" style="18" customWidth="1"/>
    <col min="2" max="2" width="1.28515625" style="18" customWidth="1"/>
    <col min="3" max="3" width="10.140625" style="18" customWidth="1"/>
    <col min="4" max="4" width="1.28515625" style="18" customWidth="1"/>
    <col min="5" max="5" width="15.5703125" style="18" customWidth="1"/>
    <col min="6" max="6" width="1.28515625" style="18" customWidth="1"/>
    <col min="7" max="7" width="15.28515625" style="18" customWidth="1"/>
    <col min="8" max="8" width="1.28515625" style="18" customWidth="1"/>
    <col min="9" max="9" width="13" style="18" customWidth="1"/>
    <col min="10" max="10" width="1.28515625" style="18" customWidth="1"/>
    <col min="11" max="11" width="25.85546875" style="18" customWidth="1"/>
    <col min="12" max="12" width="1.28515625" style="18" customWidth="1"/>
    <col min="13" max="13" width="19.7109375" style="18" customWidth="1"/>
    <col min="14" max="14" width="0.28515625" style="18" customWidth="1"/>
    <col min="15" max="16384" width="9.140625" style="18"/>
  </cols>
  <sheetData>
    <row r="1" spans="1:13" ht="30" customHeight="1" x14ac:dyDescent="0.45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30" customHeight="1" x14ac:dyDescent="0.45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30" customHeight="1" x14ac:dyDescent="0.45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30" customHeight="1" x14ac:dyDescent="0.45">
      <c r="A4" s="150" t="s">
        <v>80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1:13" ht="30" customHeight="1" x14ac:dyDescent="0.45">
      <c r="C5" s="151" t="s">
        <v>226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</row>
    <row r="6" spans="1:13" ht="30" customHeight="1" x14ac:dyDescent="0.45">
      <c r="A6" s="1" t="s">
        <v>81</v>
      </c>
      <c r="C6" s="2" t="s">
        <v>10</v>
      </c>
      <c r="D6" s="19"/>
      <c r="E6" s="2" t="s">
        <v>82</v>
      </c>
      <c r="F6" s="19"/>
      <c r="G6" s="2" t="s">
        <v>83</v>
      </c>
      <c r="H6" s="19"/>
      <c r="I6" s="2" t="s">
        <v>84</v>
      </c>
      <c r="J6" s="19"/>
      <c r="K6" s="2" t="s">
        <v>85</v>
      </c>
      <c r="L6" s="19"/>
      <c r="M6" s="2" t="s">
        <v>86</v>
      </c>
    </row>
  </sheetData>
  <mergeCells count="5">
    <mergeCell ref="C5:M5"/>
    <mergeCell ref="A1:M1"/>
    <mergeCell ref="A2:M2"/>
    <mergeCell ref="A3:M3"/>
    <mergeCell ref="A4:M4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11"/>
  <sheetViews>
    <sheetView rightToLeft="1" view="pageBreakPreview" topLeftCell="A4" zoomScaleNormal="100" zoomScaleSheetLayoutView="100" workbookViewId="0">
      <selection activeCell="H11" sqref="H11"/>
    </sheetView>
  </sheetViews>
  <sheetFormatPr defaultRowHeight="30" customHeight="1" x14ac:dyDescent="0.45"/>
  <cols>
    <col min="1" max="1" width="5.140625" style="18" customWidth="1"/>
    <col min="2" max="2" width="35" style="18" customWidth="1"/>
    <col min="3" max="3" width="1.28515625" style="18" customWidth="1"/>
    <col min="4" max="4" width="20.140625" style="18" customWidth="1"/>
    <col min="5" max="5" width="1.28515625" style="18" customWidth="1"/>
    <col min="6" max="6" width="19.7109375" style="18" customWidth="1"/>
    <col min="7" max="7" width="1.28515625" style="18" customWidth="1"/>
    <col min="8" max="8" width="20" style="18" customWidth="1"/>
    <col min="9" max="9" width="1.28515625" style="18" customWidth="1"/>
    <col min="10" max="10" width="16.5703125" style="18" customWidth="1"/>
    <col min="11" max="11" width="1.28515625" style="18" customWidth="1"/>
    <col min="12" max="12" width="14.140625" style="18" customWidth="1"/>
    <col min="13" max="13" width="0.28515625" style="31" customWidth="1"/>
    <col min="14" max="16384" width="9.140625" style="31"/>
  </cols>
  <sheetData>
    <row r="1" spans="1:12" ht="30" customHeight="1" x14ac:dyDescent="0.2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30" customHeight="1" x14ac:dyDescent="0.2">
      <c r="A2" s="149" t="s">
        <v>186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30" customHeight="1" x14ac:dyDescent="0.2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 ht="30" customHeight="1" x14ac:dyDescent="0.2">
      <c r="A4" s="17" t="s">
        <v>87</v>
      </c>
      <c r="B4" s="150" t="s">
        <v>88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30" customHeight="1" x14ac:dyDescent="0.45">
      <c r="D5" s="1" t="s">
        <v>192</v>
      </c>
      <c r="F5" s="151" t="s">
        <v>7</v>
      </c>
      <c r="G5" s="151"/>
      <c r="H5" s="151"/>
      <c r="J5" s="161" t="s">
        <v>226</v>
      </c>
      <c r="K5" s="161"/>
      <c r="L5" s="161"/>
    </row>
    <row r="6" spans="1:12" ht="40.5" customHeight="1" x14ac:dyDescent="0.45">
      <c r="A6" s="151" t="s">
        <v>89</v>
      </c>
      <c r="B6" s="151"/>
      <c r="D6" s="1" t="s">
        <v>90</v>
      </c>
      <c r="F6" s="1" t="s">
        <v>91</v>
      </c>
      <c r="H6" s="1" t="s">
        <v>92</v>
      </c>
      <c r="J6" s="1" t="s">
        <v>90</v>
      </c>
      <c r="L6" s="110" t="s">
        <v>15</v>
      </c>
    </row>
    <row r="7" spans="1:12" ht="30" customHeight="1" x14ac:dyDescent="0.2">
      <c r="A7" s="154" t="s">
        <v>93</v>
      </c>
      <c r="B7" s="154"/>
      <c r="C7" s="8"/>
      <c r="D7" s="10">
        <v>2338104238</v>
      </c>
      <c r="E7" s="8"/>
      <c r="F7" s="10">
        <v>558560201311</v>
      </c>
      <c r="G7" s="8"/>
      <c r="H7" s="10">
        <v>560869860787</v>
      </c>
      <c r="I7" s="8"/>
      <c r="J7" s="10">
        <f>D7+F7-H7</f>
        <v>28444762</v>
      </c>
      <c r="K7" s="8"/>
      <c r="L7" s="13">
        <v>0</v>
      </c>
    </row>
    <row r="8" spans="1:12" ht="30" customHeight="1" x14ac:dyDescent="0.2">
      <c r="A8" s="155" t="s">
        <v>94</v>
      </c>
      <c r="B8" s="155"/>
      <c r="C8" s="8"/>
      <c r="D8" s="12">
        <v>99049344600</v>
      </c>
      <c r="E8" s="8"/>
      <c r="F8" s="12">
        <v>141746207842</v>
      </c>
      <c r="G8" s="8"/>
      <c r="H8" s="12">
        <v>240791540800</v>
      </c>
      <c r="I8" s="8"/>
      <c r="J8" s="12">
        <f t="shared" ref="J8:J10" si="0">D8+F8-H8</f>
        <v>4011642</v>
      </c>
      <c r="K8" s="8"/>
      <c r="L8" s="13">
        <v>0</v>
      </c>
    </row>
    <row r="9" spans="1:12" ht="30" customHeight="1" x14ac:dyDescent="0.2">
      <c r="A9" s="155" t="s">
        <v>93</v>
      </c>
      <c r="B9" s="155"/>
      <c r="C9" s="8"/>
      <c r="D9" s="12">
        <v>0</v>
      </c>
      <c r="E9" s="8"/>
      <c r="F9" s="12">
        <v>44894068730</v>
      </c>
      <c r="G9" s="8"/>
      <c r="H9" s="12">
        <v>44884418730</v>
      </c>
      <c r="I9" s="8"/>
      <c r="J9" s="12">
        <f>D9+F9-H9</f>
        <v>9650000</v>
      </c>
      <c r="K9" s="8"/>
      <c r="L9" s="13">
        <v>0</v>
      </c>
    </row>
    <row r="10" spans="1:12" ht="30" customHeight="1" x14ac:dyDescent="0.2">
      <c r="A10" s="155" t="s">
        <v>95</v>
      </c>
      <c r="B10" s="155"/>
      <c r="C10" s="8"/>
      <c r="D10" s="14">
        <v>17588819</v>
      </c>
      <c r="E10" s="8"/>
      <c r="F10" s="14">
        <v>72017</v>
      </c>
      <c r="G10" s="8"/>
      <c r="H10" s="14">
        <v>630000</v>
      </c>
      <c r="I10" s="8"/>
      <c r="J10" s="12">
        <f t="shared" si="0"/>
        <v>17030836</v>
      </c>
      <c r="K10" s="8"/>
      <c r="L10" s="15">
        <v>0</v>
      </c>
    </row>
    <row r="11" spans="1:12" s="35" customFormat="1" ht="30" customHeight="1" x14ac:dyDescent="0.25">
      <c r="A11" s="149" t="s">
        <v>51</v>
      </c>
      <c r="B11" s="149"/>
      <c r="C11" s="27"/>
      <c r="D11" s="33">
        <f>SUM(D7:D10)</f>
        <v>101405037657</v>
      </c>
      <c r="E11" s="27"/>
      <c r="F11" s="33">
        <f>SUM(F7:F10)</f>
        <v>745200549900</v>
      </c>
      <c r="G11" s="27"/>
      <c r="H11" s="33">
        <f>SUM(H7:H10)</f>
        <v>846546450317</v>
      </c>
      <c r="I11" s="27"/>
      <c r="J11" s="33">
        <f>SUM(J7:J10)</f>
        <v>59137240</v>
      </c>
      <c r="K11" s="27"/>
      <c r="L11" s="34">
        <f>SUM(L7:L10)</f>
        <v>0</v>
      </c>
    </row>
  </sheetData>
  <mergeCells count="12">
    <mergeCell ref="A6:B6"/>
    <mergeCell ref="A7:B7"/>
    <mergeCell ref="A8:B8"/>
    <mergeCell ref="A10:B10"/>
    <mergeCell ref="A11:B11"/>
    <mergeCell ref="A9:B9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scale="9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M14"/>
  <sheetViews>
    <sheetView rightToLeft="1" view="pageBreakPreview" topLeftCell="A4" zoomScaleNormal="100" zoomScaleSheetLayoutView="100" workbookViewId="0">
      <selection activeCell="B14" sqref="B14"/>
    </sheetView>
  </sheetViews>
  <sheetFormatPr defaultRowHeight="30" customHeight="1" x14ac:dyDescent="0.45"/>
  <cols>
    <col min="1" max="1" width="2.5703125" style="8" customWidth="1"/>
    <col min="2" max="2" width="49.5703125" style="8" customWidth="1"/>
    <col min="3" max="3" width="1.28515625" style="8" customWidth="1"/>
    <col min="4" max="4" width="11.7109375" style="8" customWidth="1"/>
    <col min="5" max="5" width="1.28515625" style="8" customWidth="1"/>
    <col min="6" max="6" width="22" style="8" customWidth="1"/>
    <col min="7" max="7" width="1.28515625" style="8" customWidth="1"/>
    <col min="8" max="8" width="12.42578125" style="102" customWidth="1"/>
    <col min="9" max="9" width="1.28515625" style="8" customWidth="1"/>
    <col min="10" max="10" width="14.28515625" style="8" customWidth="1"/>
    <col min="11" max="11" width="0.28515625" style="18" customWidth="1"/>
    <col min="12" max="12" width="19.85546875" style="50" bestFit="1" customWidth="1"/>
    <col min="13" max="13" width="9.140625" style="106"/>
    <col min="14" max="16384" width="9.140625" style="18"/>
  </cols>
  <sheetData>
    <row r="1" spans="1:13" ht="30" customHeight="1" x14ac:dyDescent="0.45">
      <c r="A1" s="149" t="s">
        <v>185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3" ht="30" customHeight="1" x14ac:dyDescent="0.45">
      <c r="A2" s="149" t="s">
        <v>96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3" ht="30" customHeight="1" x14ac:dyDescent="0.45">
      <c r="A3" s="149" t="s">
        <v>225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3" s="38" customFormat="1" ht="30" customHeight="1" x14ac:dyDescent="0.45">
      <c r="A4" s="17" t="s">
        <v>97</v>
      </c>
      <c r="B4" s="150" t="s">
        <v>98</v>
      </c>
      <c r="C4" s="150"/>
      <c r="D4" s="150"/>
      <c r="E4" s="150"/>
      <c r="F4" s="150"/>
      <c r="G4" s="150"/>
      <c r="H4" s="150"/>
      <c r="I4" s="150"/>
      <c r="J4" s="150"/>
      <c r="L4" s="109"/>
      <c r="M4" s="107"/>
    </row>
    <row r="5" spans="1:13" ht="42" customHeight="1" x14ac:dyDescent="0.45">
      <c r="A5" s="151" t="s">
        <v>99</v>
      </c>
      <c r="B5" s="151"/>
      <c r="D5" s="1" t="s">
        <v>100</v>
      </c>
      <c r="F5" s="1" t="s">
        <v>90</v>
      </c>
      <c r="H5" s="100" t="s">
        <v>101</v>
      </c>
      <c r="I5" s="20"/>
      <c r="J5" s="178" t="s">
        <v>102</v>
      </c>
    </row>
    <row r="6" spans="1:13" ht="30" customHeight="1" x14ac:dyDescent="0.45">
      <c r="A6" s="163" t="s">
        <v>103</v>
      </c>
      <c r="B6" s="163"/>
      <c r="D6" s="9" t="s">
        <v>104</v>
      </c>
      <c r="F6" s="58">
        <f>'درآمد سرمایه گذاری در سهام'!I55</f>
        <v>506525090880</v>
      </c>
      <c r="H6" s="101">
        <f>F6/F11</f>
        <v>0.9947571958907715</v>
      </c>
      <c r="J6" s="101">
        <v>1.7399999999999999E-2</v>
      </c>
    </row>
    <row r="7" spans="1:13" ht="30" customHeight="1" x14ac:dyDescent="0.45">
      <c r="A7" s="164" t="s">
        <v>105</v>
      </c>
      <c r="B7" s="164"/>
      <c r="D7" s="8" t="s">
        <v>106</v>
      </c>
      <c r="F7" s="12">
        <v>0</v>
      </c>
      <c r="H7" s="102">
        <v>0</v>
      </c>
      <c r="J7" s="108">
        <v>0</v>
      </c>
    </row>
    <row r="8" spans="1:13" ht="30" customHeight="1" x14ac:dyDescent="0.45">
      <c r="A8" s="164" t="s">
        <v>107</v>
      </c>
      <c r="B8" s="164"/>
      <c r="D8" s="8" t="s">
        <v>108</v>
      </c>
      <c r="F8" s="12">
        <v>0</v>
      </c>
      <c r="H8" s="102">
        <v>0</v>
      </c>
      <c r="J8" s="108">
        <v>0</v>
      </c>
    </row>
    <row r="9" spans="1:13" ht="30" customHeight="1" x14ac:dyDescent="0.45">
      <c r="A9" s="164" t="s">
        <v>109</v>
      </c>
      <c r="B9" s="164"/>
      <c r="D9" s="8" t="s">
        <v>110</v>
      </c>
      <c r="F9" s="12">
        <f>'درآمد سپرده بانکی'!D10</f>
        <v>119590</v>
      </c>
      <c r="H9" s="102">
        <f>F9/F11</f>
        <v>2.3486104676453369E-7</v>
      </c>
      <c r="J9" s="108">
        <v>0</v>
      </c>
    </row>
    <row r="10" spans="1:13" ht="30" customHeight="1" x14ac:dyDescent="0.45">
      <c r="A10" s="164" t="s">
        <v>111</v>
      </c>
      <c r="B10" s="164"/>
      <c r="D10" s="8" t="s">
        <v>112</v>
      </c>
      <c r="F10" s="14">
        <f>'سایر درآمدها'!D11</f>
        <v>2669488470</v>
      </c>
      <c r="H10" s="103">
        <f>F10/F11</f>
        <v>5.2425692481817337E-3</v>
      </c>
      <c r="J10" s="103">
        <v>2.9999999999999997E-4</v>
      </c>
    </row>
    <row r="11" spans="1:13" ht="30" customHeight="1" x14ac:dyDescent="0.45">
      <c r="A11" s="149" t="s">
        <v>51</v>
      </c>
      <c r="B11" s="149"/>
      <c r="D11" s="12"/>
      <c r="F11" s="99">
        <f>SUM(F6:F10)</f>
        <v>509194698940</v>
      </c>
      <c r="G11" s="27"/>
      <c r="H11" s="105">
        <f>SUM(H6:H10)</f>
        <v>1</v>
      </c>
      <c r="I11" s="27"/>
      <c r="J11" s="104">
        <f>SUM(J6:J10)</f>
        <v>1.77E-2</v>
      </c>
    </row>
    <row r="14" spans="1:13" ht="30" customHeight="1" x14ac:dyDescent="0.45">
      <c r="H14" s="162"/>
      <c r="I14" s="162"/>
      <c r="J14" s="162"/>
    </row>
  </sheetData>
  <mergeCells count="12">
    <mergeCell ref="H14:J14"/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J56"/>
  <sheetViews>
    <sheetView rightToLeft="1" view="pageBreakPreview" topLeftCell="A41" zoomScaleNormal="100" zoomScaleSheetLayoutView="100" workbookViewId="0">
      <selection activeCell="T55" sqref="T55"/>
    </sheetView>
  </sheetViews>
  <sheetFormatPr defaultRowHeight="30" customHeight="1" x14ac:dyDescent="0.45"/>
  <cols>
    <col min="1" max="1" width="27.28515625" style="42" bestFit="1" customWidth="1"/>
    <col min="2" max="2" width="1.28515625" style="18" customWidth="1"/>
    <col min="3" max="3" width="16.28515625" style="18" customWidth="1"/>
    <col min="4" max="4" width="1.28515625" style="18" customWidth="1"/>
    <col min="5" max="5" width="18.85546875" style="18" customWidth="1"/>
    <col min="6" max="6" width="1.28515625" style="18" customWidth="1"/>
    <col min="7" max="7" width="21" style="49" customWidth="1"/>
    <col min="8" max="8" width="1.28515625" style="18" customWidth="1"/>
    <col min="9" max="9" width="20.140625" style="49" customWidth="1"/>
    <col min="10" max="10" width="1.28515625" style="18" customWidth="1"/>
    <col min="11" max="11" width="17.28515625" style="18" bestFit="1" customWidth="1"/>
    <col min="12" max="12" width="1.28515625" style="18" customWidth="1"/>
    <col min="13" max="13" width="18.5703125" style="61" customWidth="1"/>
    <col min="14" max="15" width="1.28515625" style="61" customWidth="1"/>
    <col min="16" max="16" width="19" style="61" customWidth="1"/>
    <col min="17" max="17" width="0.5703125" style="18" customWidth="1"/>
    <col min="18" max="18" width="20.140625" style="49" customWidth="1"/>
    <col min="19" max="19" width="0.5703125" style="18" customWidth="1"/>
    <col min="20" max="20" width="19.5703125" style="98" customWidth="1"/>
    <col min="21" max="21" width="1.28515625" style="18" customWidth="1"/>
    <col min="22" max="22" width="17.28515625" style="18" bestFit="1" customWidth="1"/>
    <col min="23" max="23" width="0.28515625" customWidth="1"/>
    <col min="24" max="24" width="27.28515625" style="53" bestFit="1" customWidth="1"/>
    <col min="25" max="26" width="1.28515625" style="53" customWidth="1"/>
    <col min="27" max="27" width="19.42578125" style="45" customWidth="1"/>
    <col min="28" max="28" width="1.28515625" style="53" customWidth="1"/>
    <col min="29" max="29" width="13.85546875" style="53" customWidth="1"/>
    <col min="30" max="30" width="1.28515625" style="53" customWidth="1"/>
    <col min="31" max="31" width="19.42578125" style="53" customWidth="1"/>
    <col min="32" max="32" width="1.28515625" style="53" customWidth="1"/>
    <col min="33" max="33" width="20.5703125" style="53" customWidth="1"/>
    <col min="34" max="34" width="19.85546875" style="45" customWidth="1"/>
    <col min="35" max="35" width="24" bestFit="1" customWidth="1"/>
  </cols>
  <sheetData>
    <row r="1" spans="1:34" ht="30" customHeight="1" x14ac:dyDescent="0.2">
      <c r="A1" s="166" t="s">
        <v>185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</row>
    <row r="2" spans="1:34" ht="30" customHeight="1" x14ac:dyDescent="0.2">
      <c r="A2" s="166" t="s">
        <v>188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</row>
    <row r="3" spans="1:34" ht="30" customHeight="1" x14ac:dyDescent="0.2">
      <c r="A3" s="166" t="s">
        <v>225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</row>
    <row r="4" spans="1:34" ht="30" customHeight="1" x14ac:dyDescent="0.2">
      <c r="A4" s="168" t="s">
        <v>224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</row>
    <row r="5" spans="1:34" ht="30" customHeight="1" x14ac:dyDescent="0.2">
      <c r="B5" s="8"/>
      <c r="C5" s="151" t="s">
        <v>113</v>
      </c>
      <c r="D5" s="151"/>
      <c r="E5" s="151"/>
      <c r="F5" s="151"/>
      <c r="G5" s="151"/>
      <c r="H5" s="151"/>
      <c r="I5" s="151"/>
      <c r="J5" s="151"/>
      <c r="K5" s="151"/>
      <c r="L5" s="8"/>
      <c r="M5" s="151" t="s">
        <v>114</v>
      </c>
      <c r="N5" s="151"/>
      <c r="O5" s="151"/>
      <c r="P5" s="151"/>
      <c r="Q5" s="151"/>
      <c r="R5" s="151"/>
      <c r="S5" s="151"/>
      <c r="T5" s="151"/>
      <c r="U5" s="151"/>
      <c r="V5" s="151"/>
      <c r="X5" s="135"/>
      <c r="Z5" s="135"/>
      <c r="AA5" s="135"/>
      <c r="AC5" s="135"/>
      <c r="AD5" s="135"/>
      <c r="AE5" s="135"/>
      <c r="AF5" s="135"/>
      <c r="AG5" s="135"/>
      <c r="AH5" s="135"/>
    </row>
    <row r="6" spans="1:34" ht="30" customHeight="1" x14ac:dyDescent="0.2">
      <c r="A6" s="149" t="s">
        <v>99</v>
      </c>
      <c r="B6" s="8"/>
      <c r="C6" s="152" t="s">
        <v>115</v>
      </c>
      <c r="D6" s="9"/>
      <c r="E6" s="152" t="s">
        <v>116</v>
      </c>
      <c r="F6" s="9"/>
      <c r="G6" s="169" t="s">
        <v>117</v>
      </c>
      <c r="H6" s="9"/>
      <c r="I6" s="153" t="s">
        <v>51</v>
      </c>
      <c r="J6" s="153"/>
      <c r="K6" s="153"/>
      <c r="L6" s="8"/>
      <c r="M6" s="141" t="s">
        <v>115</v>
      </c>
      <c r="N6" s="63"/>
      <c r="O6" s="141" t="s">
        <v>116</v>
      </c>
      <c r="P6" s="141"/>
      <c r="Q6" s="9"/>
      <c r="R6" s="169" t="s">
        <v>117</v>
      </c>
      <c r="S6" s="9"/>
      <c r="T6" s="153" t="s">
        <v>51</v>
      </c>
      <c r="U6" s="153"/>
      <c r="V6" s="153"/>
      <c r="X6" s="135"/>
      <c r="AA6" s="92"/>
      <c r="AC6" s="93"/>
      <c r="AE6" s="93"/>
      <c r="AG6" s="93"/>
      <c r="AH6" s="93"/>
    </row>
    <row r="7" spans="1:34" ht="30" customHeight="1" x14ac:dyDescent="0.2">
      <c r="A7" s="158"/>
      <c r="B7" s="8"/>
      <c r="C7" s="158"/>
      <c r="D7" s="8"/>
      <c r="E7" s="158"/>
      <c r="F7" s="8"/>
      <c r="G7" s="170"/>
      <c r="H7" s="8"/>
      <c r="I7" s="54" t="s">
        <v>90</v>
      </c>
      <c r="J7" s="9"/>
      <c r="K7" s="21" t="s">
        <v>101</v>
      </c>
      <c r="L7" s="8"/>
      <c r="M7" s="142"/>
      <c r="N7" s="53"/>
      <c r="O7" s="142"/>
      <c r="P7" s="142"/>
      <c r="Q7" s="8"/>
      <c r="R7" s="170"/>
      <c r="S7" s="8"/>
      <c r="T7" s="132" t="s">
        <v>90</v>
      </c>
      <c r="U7" s="9"/>
      <c r="V7" s="21" t="s">
        <v>101</v>
      </c>
      <c r="X7" s="70"/>
      <c r="AC7" s="52"/>
      <c r="AE7" s="52"/>
      <c r="AG7" s="45"/>
    </row>
    <row r="8" spans="1:34" ht="30" customHeight="1" x14ac:dyDescent="0.2">
      <c r="A8" s="41" t="s">
        <v>43</v>
      </c>
      <c r="B8" s="8"/>
      <c r="C8" s="10">
        <v>0</v>
      </c>
      <c r="D8" s="8"/>
      <c r="E8" s="58">
        <v>0</v>
      </c>
      <c r="F8" s="8"/>
      <c r="G8" s="91">
        <v>-7834248505</v>
      </c>
      <c r="H8" s="8"/>
      <c r="I8" s="91">
        <f>C8+E8+G8</f>
        <v>-7834248505</v>
      </c>
      <c r="J8" s="8"/>
      <c r="K8" s="11"/>
      <c r="L8" s="8"/>
      <c r="M8" s="51">
        <v>1119391794</v>
      </c>
      <c r="N8" s="53"/>
      <c r="O8" s="171">
        <v>0</v>
      </c>
      <c r="P8" s="171"/>
      <c r="Q8" s="8"/>
      <c r="R8" s="91">
        <v>-7834248505</v>
      </c>
      <c r="S8" s="8"/>
      <c r="T8" s="71">
        <f>M8+O8+R8</f>
        <v>-6714856711</v>
      </c>
      <c r="U8" s="8"/>
      <c r="V8" s="11"/>
      <c r="X8" s="70"/>
      <c r="AC8" s="52"/>
      <c r="AE8" s="52"/>
      <c r="AG8" s="45"/>
    </row>
    <row r="9" spans="1:34" ht="30" customHeight="1" x14ac:dyDescent="0.2">
      <c r="A9" s="42" t="s">
        <v>241</v>
      </c>
      <c r="B9" s="8"/>
      <c r="C9" s="12">
        <v>0</v>
      </c>
      <c r="D9" s="8"/>
      <c r="E9" s="82">
        <v>-2383793591</v>
      </c>
      <c r="F9" s="8"/>
      <c r="G9" s="130">
        <v>165296498</v>
      </c>
      <c r="H9" s="8"/>
      <c r="I9" s="96">
        <f t="shared" ref="I9:I54" si="0">C9+E9+G9</f>
        <v>-2218497093</v>
      </c>
      <c r="J9" s="8"/>
      <c r="K9" s="13"/>
      <c r="L9" s="8"/>
      <c r="M9" s="52">
        <v>0</v>
      </c>
      <c r="N9" s="53"/>
      <c r="O9" s="167">
        <v>2198838620</v>
      </c>
      <c r="P9" s="167"/>
      <c r="Q9" s="8"/>
      <c r="R9" s="130">
        <v>165296498</v>
      </c>
      <c r="S9" s="8"/>
      <c r="T9" s="71">
        <f t="shared" ref="T9:T46" si="1">M9+O9+R9</f>
        <v>2364135118</v>
      </c>
      <c r="U9" s="8"/>
      <c r="V9" s="13"/>
      <c r="X9" s="70"/>
      <c r="AC9" s="52"/>
      <c r="AE9" s="52"/>
      <c r="AG9" s="45"/>
    </row>
    <row r="10" spans="1:34" ht="30" customHeight="1" x14ac:dyDescent="0.2">
      <c r="A10" s="42" t="s">
        <v>18</v>
      </c>
      <c r="B10" s="8"/>
      <c r="C10" s="12">
        <v>0</v>
      </c>
      <c r="D10" s="8"/>
      <c r="E10" s="82">
        <v>19205028564</v>
      </c>
      <c r="F10" s="8"/>
      <c r="G10" s="56">
        <v>-5744263865</v>
      </c>
      <c r="H10" s="8"/>
      <c r="I10" s="56">
        <f t="shared" si="0"/>
        <v>13460764699</v>
      </c>
      <c r="J10" s="8"/>
      <c r="K10" s="13"/>
      <c r="L10" s="8"/>
      <c r="M10" s="52">
        <v>3260399571</v>
      </c>
      <c r="N10" s="53"/>
      <c r="O10" s="167">
        <v>-1592796478</v>
      </c>
      <c r="P10" s="167"/>
      <c r="Q10" s="8"/>
      <c r="R10" s="56">
        <v>-17752387062</v>
      </c>
      <c r="S10" s="8"/>
      <c r="T10" s="71">
        <f t="shared" si="1"/>
        <v>-16084783969</v>
      </c>
      <c r="U10" s="8"/>
      <c r="V10" s="13"/>
      <c r="X10" s="70"/>
      <c r="AC10" s="52"/>
      <c r="AE10" s="52"/>
      <c r="AG10" s="45"/>
    </row>
    <row r="11" spans="1:34" ht="30" customHeight="1" x14ac:dyDescent="0.2">
      <c r="A11" s="42" t="s">
        <v>232</v>
      </c>
      <c r="B11" s="8"/>
      <c r="C11" s="12">
        <v>0</v>
      </c>
      <c r="D11" s="8"/>
      <c r="E11" s="82">
        <v>0</v>
      </c>
      <c r="F11" s="8"/>
      <c r="G11" s="130">
        <v>4432742421</v>
      </c>
      <c r="H11" s="8"/>
      <c r="I11" s="96">
        <f t="shared" si="0"/>
        <v>4432742421</v>
      </c>
      <c r="J11" s="8"/>
      <c r="K11" s="13"/>
      <c r="L11" s="8"/>
      <c r="M11" s="52">
        <v>0</v>
      </c>
      <c r="N11" s="53"/>
      <c r="O11" s="167">
        <v>0</v>
      </c>
      <c r="P11" s="167"/>
      <c r="Q11" s="8"/>
      <c r="R11" s="130">
        <v>4432742421</v>
      </c>
      <c r="S11" s="8"/>
      <c r="T11" s="71">
        <f t="shared" si="1"/>
        <v>4432742421</v>
      </c>
      <c r="U11" s="8"/>
      <c r="V11" s="13"/>
      <c r="X11" s="70"/>
      <c r="AC11" s="52"/>
      <c r="AE11" s="52"/>
      <c r="AG11" s="45"/>
    </row>
    <row r="12" spans="1:34" ht="30" customHeight="1" x14ac:dyDescent="0.2">
      <c r="A12" s="42" t="s">
        <v>229</v>
      </c>
      <c r="B12" s="8"/>
      <c r="C12" s="12">
        <v>0</v>
      </c>
      <c r="D12" s="8"/>
      <c r="E12" s="45">
        <v>1599904786</v>
      </c>
      <c r="F12" s="8"/>
      <c r="G12" s="130">
        <v>993820872</v>
      </c>
      <c r="H12" s="8"/>
      <c r="I12" s="56">
        <f t="shared" si="0"/>
        <v>2593725658</v>
      </c>
      <c r="J12" s="8"/>
      <c r="K12" s="13"/>
      <c r="L12" s="8"/>
      <c r="M12" s="52">
        <v>0</v>
      </c>
      <c r="N12" s="53"/>
      <c r="O12" s="167">
        <v>1599904786</v>
      </c>
      <c r="P12" s="167"/>
      <c r="Q12" s="8"/>
      <c r="R12" s="130">
        <v>993820872</v>
      </c>
      <c r="S12" s="8"/>
      <c r="T12" s="71">
        <f t="shared" si="1"/>
        <v>2593725658</v>
      </c>
      <c r="U12" s="8"/>
      <c r="V12" s="13"/>
      <c r="X12" s="70"/>
      <c r="AC12" s="52"/>
      <c r="AE12" s="52"/>
      <c r="AG12" s="45"/>
    </row>
    <row r="13" spans="1:34" ht="30" customHeight="1" x14ac:dyDescent="0.2">
      <c r="A13" s="70" t="s">
        <v>242</v>
      </c>
      <c r="B13" s="8"/>
      <c r="C13" s="12">
        <v>0</v>
      </c>
      <c r="D13" s="8"/>
      <c r="E13" s="82">
        <v>86055511213</v>
      </c>
      <c r="F13" s="8"/>
      <c r="G13" s="130">
        <v>-881442055</v>
      </c>
      <c r="H13" s="8"/>
      <c r="I13" s="96">
        <f t="shared" si="0"/>
        <v>85174069158</v>
      </c>
      <c r="J13" s="8"/>
      <c r="K13" s="13"/>
      <c r="L13" s="8"/>
      <c r="M13" s="52">
        <v>19718674847</v>
      </c>
      <c r="N13" s="53"/>
      <c r="O13" s="167">
        <v>-17881982994</v>
      </c>
      <c r="P13" s="167"/>
      <c r="Q13" s="8"/>
      <c r="R13" s="56">
        <v>-881442055</v>
      </c>
      <c r="S13" s="8"/>
      <c r="T13" s="71">
        <f t="shared" si="1"/>
        <v>955249798</v>
      </c>
      <c r="U13" s="8"/>
      <c r="V13" s="13"/>
      <c r="AC13" s="52"/>
      <c r="AE13" s="52"/>
      <c r="AG13" s="45"/>
    </row>
    <row r="14" spans="1:34" ht="30" customHeight="1" x14ac:dyDescent="0.2">
      <c r="A14" s="42" t="s">
        <v>234</v>
      </c>
      <c r="B14" s="8"/>
      <c r="C14" s="12">
        <v>0</v>
      </c>
      <c r="D14" s="8"/>
      <c r="E14" s="45">
        <v>0</v>
      </c>
      <c r="F14" s="8"/>
      <c r="G14" s="130">
        <v>28789960</v>
      </c>
      <c r="H14" s="8"/>
      <c r="I14" s="96">
        <f t="shared" si="0"/>
        <v>28789960</v>
      </c>
      <c r="J14" s="8"/>
      <c r="K14" s="13"/>
      <c r="L14" s="8"/>
      <c r="M14" s="52">
        <v>0</v>
      </c>
      <c r="N14" s="53"/>
      <c r="O14" s="167">
        <v>0</v>
      </c>
      <c r="P14" s="167"/>
      <c r="Q14" s="8"/>
      <c r="R14" s="130">
        <v>28789960</v>
      </c>
      <c r="S14" s="8"/>
      <c r="T14" s="71">
        <f t="shared" si="1"/>
        <v>28789960</v>
      </c>
      <c r="U14" s="8"/>
      <c r="V14" s="13"/>
      <c r="AC14" s="52"/>
      <c r="AE14" s="52"/>
      <c r="AG14" s="45"/>
    </row>
    <row r="15" spans="1:34" ht="30" customHeight="1" x14ac:dyDescent="0.2">
      <c r="A15" s="70" t="s">
        <v>215</v>
      </c>
      <c r="B15" s="8"/>
      <c r="C15" s="12">
        <v>0</v>
      </c>
      <c r="D15" s="8"/>
      <c r="E15" s="59">
        <v>32620562894</v>
      </c>
      <c r="F15" s="8"/>
      <c r="G15" s="56">
        <v>-1976872818</v>
      </c>
      <c r="H15" s="8"/>
      <c r="I15" s="56">
        <f t="shared" si="0"/>
        <v>30643690076</v>
      </c>
      <c r="J15" s="8"/>
      <c r="K15" s="13"/>
      <c r="L15" s="8"/>
      <c r="M15" s="52">
        <v>7153912000</v>
      </c>
      <c r="N15" s="53"/>
      <c r="O15" s="172">
        <v>7173507857</v>
      </c>
      <c r="P15" s="172"/>
      <c r="Q15" s="8"/>
      <c r="R15" s="56">
        <v>-1976872818</v>
      </c>
      <c r="S15" s="8"/>
      <c r="T15" s="71">
        <f t="shared" si="1"/>
        <v>12350547039</v>
      </c>
      <c r="U15" s="8"/>
      <c r="V15" s="13"/>
      <c r="X15" s="70"/>
      <c r="AC15" s="52"/>
      <c r="AE15" s="52"/>
      <c r="AG15" s="45"/>
    </row>
    <row r="16" spans="1:34" ht="30" customHeight="1" x14ac:dyDescent="0.2">
      <c r="A16" s="70" t="s">
        <v>206</v>
      </c>
      <c r="B16" s="8"/>
      <c r="C16" s="12">
        <v>0</v>
      </c>
      <c r="D16" s="8"/>
      <c r="E16" s="59">
        <v>0</v>
      </c>
      <c r="F16" s="8"/>
      <c r="G16" s="56">
        <v>-1070857761</v>
      </c>
      <c r="H16" s="8"/>
      <c r="I16" s="56">
        <f t="shared" si="0"/>
        <v>-1070857761</v>
      </c>
      <c r="J16" s="8"/>
      <c r="K16" s="13"/>
      <c r="L16" s="8"/>
      <c r="M16" s="52">
        <v>78670950</v>
      </c>
      <c r="N16" s="53"/>
      <c r="O16" s="172">
        <v>0</v>
      </c>
      <c r="P16" s="172"/>
      <c r="Q16" s="8"/>
      <c r="R16" s="56">
        <v>-1070857761</v>
      </c>
      <c r="S16" s="8"/>
      <c r="T16" s="71">
        <f t="shared" si="1"/>
        <v>-992186811</v>
      </c>
      <c r="U16" s="8"/>
      <c r="V16" s="13"/>
      <c r="X16" s="70"/>
      <c r="AC16" s="52"/>
      <c r="AE16" s="52"/>
      <c r="AG16" s="45"/>
    </row>
    <row r="17" spans="1:36" ht="30" customHeight="1" x14ac:dyDescent="0.2">
      <c r="A17" s="70" t="s">
        <v>204</v>
      </c>
      <c r="B17" s="8"/>
      <c r="C17" s="12">
        <v>0</v>
      </c>
      <c r="D17" s="8"/>
      <c r="E17" s="59">
        <v>2465794284</v>
      </c>
      <c r="F17" s="8"/>
      <c r="G17" s="96">
        <v>-655028414</v>
      </c>
      <c r="H17" s="8"/>
      <c r="I17" s="56">
        <f t="shared" si="0"/>
        <v>1810765870</v>
      </c>
      <c r="J17" s="8"/>
      <c r="K17" s="13"/>
      <c r="L17" s="8"/>
      <c r="M17" s="52">
        <v>2760199005</v>
      </c>
      <c r="N17" s="53"/>
      <c r="O17" s="172">
        <v>629378616</v>
      </c>
      <c r="P17" s="172"/>
      <c r="Q17" s="8"/>
      <c r="R17" s="56">
        <v>-655028414</v>
      </c>
      <c r="S17" s="8"/>
      <c r="T17" s="71">
        <f t="shared" si="1"/>
        <v>2734549207</v>
      </c>
      <c r="U17" s="8"/>
      <c r="V17" s="13"/>
      <c r="X17" s="70"/>
      <c r="AC17" s="52"/>
      <c r="AE17" s="52"/>
      <c r="AG17" s="45"/>
    </row>
    <row r="18" spans="1:36" ht="30" customHeight="1" x14ac:dyDescent="0.2">
      <c r="A18" s="42" t="s">
        <v>243</v>
      </c>
      <c r="B18" s="8"/>
      <c r="C18" s="12">
        <v>0</v>
      </c>
      <c r="D18" s="8"/>
      <c r="E18" s="59">
        <v>0</v>
      </c>
      <c r="F18" s="8"/>
      <c r="G18" s="59">
        <v>2137863332</v>
      </c>
      <c r="H18" s="8"/>
      <c r="I18" s="56">
        <f t="shared" si="0"/>
        <v>2137863332</v>
      </c>
      <c r="J18" s="8"/>
      <c r="K18" s="13"/>
      <c r="L18" s="8"/>
      <c r="M18" s="52">
        <v>0</v>
      </c>
      <c r="N18" s="53"/>
      <c r="O18" s="172">
        <v>0</v>
      </c>
      <c r="P18" s="172"/>
      <c r="Q18" s="8"/>
      <c r="R18" s="130">
        <v>2137863332</v>
      </c>
      <c r="S18" s="8"/>
      <c r="T18" s="71">
        <f t="shared" si="1"/>
        <v>2137863332</v>
      </c>
      <c r="U18" s="8"/>
      <c r="V18" s="13"/>
      <c r="X18" s="70"/>
      <c r="AC18" s="52"/>
      <c r="AE18" s="52"/>
      <c r="AG18" s="45"/>
    </row>
    <row r="19" spans="1:36" ht="30" customHeight="1" x14ac:dyDescent="0.2">
      <c r="A19" s="42" t="s">
        <v>41</v>
      </c>
      <c r="B19" s="8"/>
      <c r="C19" s="12">
        <v>0</v>
      </c>
      <c r="D19" s="8"/>
      <c r="E19" s="59">
        <v>0</v>
      </c>
      <c r="F19" s="8"/>
      <c r="G19" s="59">
        <v>510177657</v>
      </c>
      <c r="H19" s="8"/>
      <c r="I19" s="56">
        <f t="shared" si="0"/>
        <v>510177657</v>
      </c>
      <c r="J19" s="8"/>
      <c r="K19" s="13"/>
      <c r="L19" s="8"/>
      <c r="M19" s="52">
        <v>0</v>
      </c>
      <c r="N19" s="53"/>
      <c r="O19" s="172">
        <v>0</v>
      </c>
      <c r="P19" s="172"/>
      <c r="Q19" s="8"/>
      <c r="R19" s="130">
        <v>493477638</v>
      </c>
      <c r="S19" s="8"/>
      <c r="T19" s="71">
        <f t="shared" si="1"/>
        <v>493477638</v>
      </c>
      <c r="U19" s="8"/>
      <c r="V19" s="13"/>
      <c r="X19" s="70"/>
      <c r="AC19" s="52"/>
      <c r="AE19" s="52"/>
      <c r="AG19" s="45"/>
    </row>
    <row r="20" spans="1:36" ht="30" customHeight="1" x14ac:dyDescent="0.2">
      <c r="A20" s="42" t="s">
        <v>36</v>
      </c>
      <c r="B20" s="8"/>
      <c r="C20" s="12">
        <v>0</v>
      </c>
      <c r="D20" s="8"/>
      <c r="E20" s="59">
        <v>28018481170</v>
      </c>
      <c r="F20" s="8"/>
      <c r="G20" s="59">
        <v>3130910755</v>
      </c>
      <c r="H20" s="8"/>
      <c r="I20" s="56">
        <f t="shared" si="0"/>
        <v>31149391925</v>
      </c>
      <c r="J20" s="8"/>
      <c r="K20" s="13"/>
      <c r="L20" s="8"/>
      <c r="M20" s="52">
        <v>1424891577</v>
      </c>
      <c r="N20" s="53"/>
      <c r="O20" s="172">
        <v>39059760274</v>
      </c>
      <c r="P20" s="172"/>
      <c r="Q20" s="8"/>
      <c r="R20" s="130">
        <v>4636173382</v>
      </c>
      <c r="S20" s="8"/>
      <c r="T20" s="71">
        <f t="shared" si="1"/>
        <v>45120825233</v>
      </c>
      <c r="U20" s="8"/>
      <c r="V20" s="13"/>
      <c r="AC20" s="52"/>
      <c r="AE20" s="52"/>
      <c r="AG20" s="45"/>
    </row>
    <row r="21" spans="1:36" ht="30" customHeight="1" x14ac:dyDescent="0.2">
      <c r="A21" s="42" t="s">
        <v>19</v>
      </c>
      <c r="B21" s="8"/>
      <c r="C21" s="12">
        <v>0</v>
      </c>
      <c r="D21" s="8"/>
      <c r="E21" s="82">
        <v>11593463471</v>
      </c>
      <c r="F21" s="8"/>
      <c r="G21" s="59">
        <v>0</v>
      </c>
      <c r="H21" s="8"/>
      <c r="I21" s="96">
        <f t="shared" si="0"/>
        <v>11593463471</v>
      </c>
      <c r="J21" s="8"/>
      <c r="K21" s="13"/>
      <c r="L21" s="8"/>
      <c r="M21" s="52">
        <v>3240671168</v>
      </c>
      <c r="N21" s="53"/>
      <c r="O21" s="167">
        <v>-8240841677</v>
      </c>
      <c r="P21" s="167"/>
      <c r="Q21" s="8"/>
      <c r="R21" s="56">
        <v>-9256734</v>
      </c>
      <c r="S21" s="8"/>
      <c r="T21" s="71">
        <f t="shared" si="1"/>
        <v>-5009427243</v>
      </c>
      <c r="U21" s="8"/>
      <c r="V21" s="13"/>
      <c r="AC21" s="52"/>
      <c r="AE21" s="52"/>
      <c r="AG21" s="45"/>
    </row>
    <row r="22" spans="1:36" ht="30" customHeight="1" x14ac:dyDescent="0.2">
      <c r="A22" s="42" t="s">
        <v>37</v>
      </c>
      <c r="B22" s="8"/>
      <c r="C22" s="12">
        <v>0</v>
      </c>
      <c r="D22" s="8"/>
      <c r="E22" s="82">
        <v>65556681357</v>
      </c>
      <c r="F22" s="8"/>
      <c r="G22" s="59">
        <v>0</v>
      </c>
      <c r="H22" s="8"/>
      <c r="I22" s="96">
        <f t="shared" si="0"/>
        <v>65556681357</v>
      </c>
      <c r="J22" s="8"/>
      <c r="K22" s="13"/>
      <c r="L22" s="8"/>
      <c r="M22" s="52">
        <v>0</v>
      </c>
      <c r="N22" s="53"/>
      <c r="O22" s="167">
        <v>-6286782702</v>
      </c>
      <c r="P22" s="167"/>
      <c r="Q22" s="8"/>
      <c r="R22" s="56">
        <v>-427805874</v>
      </c>
      <c r="S22" s="8"/>
      <c r="T22" s="71">
        <f t="shared" si="1"/>
        <v>-6714588576</v>
      </c>
      <c r="U22" s="8"/>
      <c r="V22" s="13"/>
      <c r="AC22" s="52"/>
      <c r="AE22" s="52"/>
      <c r="AG22" s="45"/>
    </row>
    <row r="23" spans="1:36" ht="30" customHeight="1" x14ac:dyDescent="0.2">
      <c r="A23" s="42" t="s">
        <v>23</v>
      </c>
      <c r="B23" s="8"/>
      <c r="C23" s="12">
        <v>0</v>
      </c>
      <c r="D23" s="8"/>
      <c r="E23" s="82">
        <v>846717049</v>
      </c>
      <c r="F23" s="8"/>
      <c r="G23" s="59">
        <v>0</v>
      </c>
      <c r="H23" s="8"/>
      <c r="I23" s="96">
        <f t="shared" si="0"/>
        <v>846717049</v>
      </c>
      <c r="J23" s="8"/>
      <c r="K23" s="13"/>
      <c r="L23" s="8"/>
      <c r="M23" s="52">
        <v>0</v>
      </c>
      <c r="N23" s="53"/>
      <c r="O23" s="167">
        <v>212946813</v>
      </c>
      <c r="P23" s="167"/>
      <c r="Q23" s="8"/>
      <c r="R23" s="56">
        <v>-6866484793</v>
      </c>
      <c r="S23" s="8"/>
      <c r="T23" s="71">
        <f t="shared" si="1"/>
        <v>-6653537980</v>
      </c>
      <c r="U23" s="8"/>
      <c r="V23" s="13"/>
      <c r="AC23" s="52"/>
      <c r="AE23" s="52"/>
      <c r="AG23" s="45"/>
    </row>
    <row r="24" spans="1:36" ht="30" customHeight="1" x14ac:dyDescent="0.2">
      <c r="A24" s="42" t="s">
        <v>45</v>
      </c>
      <c r="B24" s="8"/>
      <c r="C24" s="12">
        <v>0</v>
      </c>
      <c r="D24" s="8"/>
      <c r="E24" s="167">
        <v>2404807840</v>
      </c>
      <c r="F24" s="167"/>
      <c r="G24" s="59">
        <v>0</v>
      </c>
      <c r="H24" s="8"/>
      <c r="I24" s="56">
        <f t="shared" si="0"/>
        <v>2404807840</v>
      </c>
      <c r="J24" s="8"/>
      <c r="K24" s="13"/>
      <c r="L24" s="8"/>
      <c r="M24" s="52">
        <v>19700000</v>
      </c>
      <c r="N24" s="53"/>
      <c r="O24" s="167">
        <v>-174390089</v>
      </c>
      <c r="P24" s="167"/>
      <c r="Q24" s="8"/>
      <c r="R24" s="56">
        <v>-1178304528</v>
      </c>
      <c r="S24" s="8"/>
      <c r="T24" s="71">
        <f t="shared" si="1"/>
        <v>-1332994617</v>
      </c>
      <c r="U24" s="8"/>
      <c r="V24" s="13"/>
      <c r="AC24" s="52"/>
      <c r="AE24" s="52"/>
      <c r="AG24" s="45"/>
    </row>
    <row r="25" spans="1:36" ht="30" customHeight="1" x14ac:dyDescent="0.2">
      <c r="A25" s="42" t="s">
        <v>30</v>
      </c>
      <c r="B25" s="8"/>
      <c r="C25" s="12">
        <v>0</v>
      </c>
      <c r="D25" s="8"/>
      <c r="E25" s="82">
        <v>3378775950</v>
      </c>
      <c r="F25" s="8"/>
      <c r="G25" s="59">
        <v>0</v>
      </c>
      <c r="H25" s="8"/>
      <c r="I25" s="96">
        <f t="shared" si="0"/>
        <v>3378775950</v>
      </c>
      <c r="J25" s="8"/>
      <c r="K25" s="13"/>
      <c r="L25" s="8"/>
      <c r="M25" s="52">
        <v>0</v>
      </c>
      <c r="N25" s="53"/>
      <c r="O25" s="167">
        <v>-487132827</v>
      </c>
      <c r="P25" s="167"/>
      <c r="Q25" s="8"/>
      <c r="R25" s="56">
        <v>-896174894</v>
      </c>
      <c r="S25" s="8"/>
      <c r="T25" s="71">
        <f t="shared" si="1"/>
        <v>-1383307721</v>
      </c>
      <c r="U25" s="8"/>
      <c r="V25" s="13"/>
      <c r="AC25" s="52"/>
      <c r="AE25" s="52"/>
      <c r="AG25" s="45"/>
      <c r="AI25" s="167"/>
      <c r="AJ25" s="167"/>
    </row>
    <row r="26" spans="1:36" ht="30" customHeight="1" x14ac:dyDescent="0.2">
      <c r="A26" s="42" t="s">
        <v>236</v>
      </c>
      <c r="B26" s="8"/>
      <c r="C26" s="12">
        <v>0</v>
      </c>
      <c r="D26" s="8"/>
      <c r="E26" s="45">
        <v>0</v>
      </c>
      <c r="F26" s="8"/>
      <c r="G26" s="59">
        <v>0</v>
      </c>
      <c r="H26" s="8"/>
      <c r="I26" s="56">
        <f t="shared" si="0"/>
        <v>0</v>
      </c>
      <c r="J26" s="8"/>
      <c r="K26" s="13"/>
      <c r="L26" s="8"/>
      <c r="M26" s="52">
        <v>0</v>
      </c>
      <c r="N26" s="53"/>
      <c r="O26" s="167">
        <v>0</v>
      </c>
      <c r="P26" s="167"/>
      <c r="Q26" s="8"/>
      <c r="R26" s="56">
        <v>-18364754667</v>
      </c>
      <c r="S26" s="8"/>
      <c r="T26" s="71">
        <f t="shared" si="1"/>
        <v>-18364754667</v>
      </c>
      <c r="U26" s="8"/>
      <c r="V26" s="13"/>
      <c r="AC26" s="52"/>
      <c r="AE26" s="52"/>
      <c r="AG26" s="45"/>
    </row>
    <row r="27" spans="1:36" ht="30" customHeight="1" x14ac:dyDescent="0.2">
      <c r="A27" s="42" t="s">
        <v>244</v>
      </c>
      <c r="B27" s="8"/>
      <c r="C27" s="12">
        <v>0</v>
      </c>
      <c r="D27" s="8"/>
      <c r="E27" s="82">
        <v>0</v>
      </c>
      <c r="F27" s="8"/>
      <c r="G27" s="59">
        <v>0</v>
      </c>
      <c r="H27" s="8"/>
      <c r="I27" s="96">
        <f t="shared" si="0"/>
        <v>0</v>
      </c>
      <c r="J27" s="8"/>
      <c r="K27" s="13"/>
      <c r="L27" s="8"/>
      <c r="M27" s="52">
        <v>348000000</v>
      </c>
      <c r="N27" s="53"/>
      <c r="O27" s="167">
        <v>0</v>
      </c>
      <c r="P27" s="167"/>
      <c r="Q27" s="8"/>
      <c r="R27" s="55">
        <v>-1522730661</v>
      </c>
      <c r="S27" s="8"/>
      <c r="T27" s="71">
        <f t="shared" si="1"/>
        <v>-1174730661</v>
      </c>
      <c r="U27" s="8"/>
      <c r="V27" s="13"/>
      <c r="X27" s="70"/>
      <c r="AC27" s="52"/>
      <c r="AE27" s="52"/>
      <c r="AG27" s="45"/>
    </row>
    <row r="28" spans="1:36" ht="30" customHeight="1" x14ac:dyDescent="0.2">
      <c r="A28" s="42" t="s">
        <v>245</v>
      </c>
      <c r="B28" s="8"/>
      <c r="C28" s="12">
        <v>0</v>
      </c>
      <c r="D28" s="8"/>
      <c r="E28" s="12">
        <v>44526481650</v>
      </c>
      <c r="F28" s="8"/>
      <c r="G28" s="59">
        <v>0</v>
      </c>
      <c r="H28" s="8"/>
      <c r="I28" s="96">
        <f>E28+G28+C28</f>
        <v>44526481650</v>
      </c>
      <c r="J28" s="8"/>
      <c r="K28" s="13"/>
      <c r="L28" s="8"/>
      <c r="M28" s="52">
        <v>0</v>
      </c>
      <c r="N28" s="53"/>
      <c r="O28" s="167">
        <v>3632258702</v>
      </c>
      <c r="P28" s="167"/>
      <c r="Q28" s="8"/>
      <c r="R28" s="55">
        <v>-12292540963</v>
      </c>
      <c r="S28" s="8"/>
      <c r="T28" s="71">
        <f t="shared" si="1"/>
        <v>-8660282261</v>
      </c>
      <c r="U28" s="8"/>
      <c r="V28" s="13"/>
      <c r="X28" s="70"/>
      <c r="AC28" s="52"/>
      <c r="AE28" s="52"/>
      <c r="AG28" s="45"/>
    </row>
    <row r="29" spans="1:36" ht="30" customHeight="1" x14ac:dyDescent="0.2">
      <c r="A29" s="42" t="s">
        <v>246</v>
      </c>
      <c r="B29" s="8"/>
      <c r="C29" s="12">
        <v>0</v>
      </c>
      <c r="D29" s="8"/>
      <c r="E29" s="59">
        <v>2046388827</v>
      </c>
      <c r="F29" s="8"/>
      <c r="G29" s="59">
        <v>0</v>
      </c>
      <c r="H29" s="8"/>
      <c r="I29" s="96">
        <f t="shared" si="0"/>
        <v>2046388827</v>
      </c>
      <c r="J29" s="8"/>
      <c r="K29" s="13"/>
      <c r="L29" s="8"/>
      <c r="M29" s="52">
        <v>0</v>
      </c>
      <c r="N29" s="53"/>
      <c r="O29" s="172">
        <v>1738838999</v>
      </c>
      <c r="P29" s="172"/>
      <c r="Q29" s="8"/>
      <c r="R29" s="55">
        <v>-86481305</v>
      </c>
      <c r="S29" s="8"/>
      <c r="T29" s="71">
        <f t="shared" si="1"/>
        <v>1652357694</v>
      </c>
      <c r="U29" s="8"/>
      <c r="V29" s="13"/>
      <c r="AC29" s="52"/>
      <c r="AE29" s="52"/>
      <c r="AG29" s="45"/>
    </row>
    <row r="30" spans="1:36" ht="30" customHeight="1" x14ac:dyDescent="0.2">
      <c r="A30" s="42" t="s">
        <v>247</v>
      </c>
      <c r="B30" s="8"/>
      <c r="C30" s="12">
        <v>0</v>
      </c>
      <c r="D30" s="8"/>
      <c r="E30" s="82">
        <v>0</v>
      </c>
      <c r="F30" s="8"/>
      <c r="G30" s="59">
        <v>0</v>
      </c>
      <c r="H30" s="8"/>
      <c r="I30" s="96">
        <v>0</v>
      </c>
      <c r="J30" s="8"/>
      <c r="K30" s="13"/>
      <c r="L30" s="8"/>
      <c r="M30" s="52">
        <v>0</v>
      </c>
      <c r="N30" s="53"/>
      <c r="O30" s="167">
        <v>0</v>
      </c>
      <c r="P30" s="167"/>
      <c r="Q30" s="8"/>
      <c r="R30" s="55">
        <v>-1150667688</v>
      </c>
      <c r="S30" s="8"/>
      <c r="T30" s="71">
        <f t="shared" si="1"/>
        <v>-1150667688</v>
      </c>
      <c r="U30" s="8"/>
      <c r="V30" s="13"/>
      <c r="X30" s="70"/>
      <c r="AC30" s="52"/>
      <c r="AE30" s="52"/>
      <c r="AG30" s="45"/>
    </row>
    <row r="31" spans="1:36" ht="30" customHeight="1" x14ac:dyDescent="0.2">
      <c r="A31" s="42" t="s">
        <v>118</v>
      </c>
      <c r="B31" s="8"/>
      <c r="C31" s="12">
        <v>0</v>
      </c>
      <c r="D31" s="8"/>
      <c r="E31" s="59">
        <v>0</v>
      </c>
      <c r="F31" s="8"/>
      <c r="G31" s="59">
        <v>0</v>
      </c>
      <c r="H31" s="8"/>
      <c r="I31" s="96">
        <f t="shared" si="0"/>
        <v>0</v>
      </c>
      <c r="J31" s="8"/>
      <c r="K31" s="13"/>
      <c r="L31" s="8"/>
      <c r="M31" s="52">
        <v>0</v>
      </c>
      <c r="N31" s="53"/>
      <c r="O31" s="172">
        <v>0</v>
      </c>
      <c r="P31" s="172"/>
      <c r="Q31" s="8"/>
      <c r="R31" s="55">
        <v>-182155</v>
      </c>
      <c r="S31" s="8"/>
      <c r="T31" s="71">
        <f t="shared" si="1"/>
        <v>-182155</v>
      </c>
      <c r="U31" s="8"/>
      <c r="V31" s="13"/>
      <c r="X31" s="70"/>
      <c r="AC31" s="52"/>
      <c r="AE31" s="52"/>
      <c r="AG31" s="45"/>
    </row>
    <row r="32" spans="1:36" ht="30" customHeight="1" x14ac:dyDescent="0.2">
      <c r="A32" s="42" t="s">
        <v>248</v>
      </c>
      <c r="B32" s="8"/>
      <c r="C32" s="12">
        <v>0</v>
      </c>
      <c r="D32" s="8"/>
      <c r="E32" s="96">
        <v>-168375117</v>
      </c>
      <c r="F32" s="8"/>
      <c r="G32" s="59">
        <v>0</v>
      </c>
      <c r="H32" s="8"/>
      <c r="I32" s="96">
        <f t="shared" si="0"/>
        <v>-168375117</v>
      </c>
      <c r="J32" s="8"/>
      <c r="K32" s="13"/>
      <c r="L32" s="8"/>
      <c r="M32" s="52">
        <v>0</v>
      </c>
      <c r="N32" s="53"/>
      <c r="O32" s="173">
        <v>-337154440</v>
      </c>
      <c r="P32" s="173"/>
      <c r="Q32" s="8"/>
      <c r="R32" s="55">
        <v>-82173763</v>
      </c>
      <c r="S32" s="8"/>
      <c r="T32" s="71">
        <f t="shared" si="1"/>
        <v>-419328203</v>
      </c>
      <c r="U32" s="8"/>
      <c r="V32" s="13"/>
      <c r="AC32" s="52"/>
      <c r="AE32" s="52"/>
      <c r="AG32" s="45"/>
    </row>
    <row r="33" spans="1:34" ht="30" customHeight="1" x14ac:dyDescent="0.2">
      <c r="A33" s="70" t="s">
        <v>249</v>
      </c>
      <c r="B33" s="8"/>
      <c r="C33" s="12">
        <v>0</v>
      </c>
      <c r="D33" s="8"/>
      <c r="E33" s="82">
        <v>51405805611</v>
      </c>
      <c r="F33" s="8"/>
      <c r="G33" s="59">
        <v>0</v>
      </c>
      <c r="H33" s="8"/>
      <c r="I33" s="96">
        <f>C33+E33+G33</f>
        <v>51405805611</v>
      </c>
      <c r="J33" s="8"/>
      <c r="K33" s="13"/>
      <c r="L33" s="8"/>
      <c r="M33" s="52">
        <v>23925000000</v>
      </c>
      <c r="N33" s="53"/>
      <c r="O33" s="167">
        <v>46537942761</v>
      </c>
      <c r="P33" s="167"/>
      <c r="Q33" s="8"/>
      <c r="R33" s="55">
        <v>-656072925</v>
      </c>
      <c r="S33" s="8"/>
      <c r="T33" s="71">
        <f t="shared" si="1"/>
        <v>69806869836</v>
      </c>
      <c r="U33" s="8"/>
      <c r="V33" s="13"/>
      <c r="X33" s="60"/>
      <c r="Y33" s="60"/>
      <c r="Z33" s="60"/>
      <c r="AA33" s="94"/>
      <c r="AB33" s="60"/>
      <c r="AC33" s="79"/>
      <c r="AD33" s="60"/>
      <c r="AE33" s="79"/>
      <c r="AF33" s="60"/>
      <c r="AG33" s="95"/>
      <c r="AH33" s="95"/>
    </row>
    <row r="34" spans="1:34" ht="30" customHeight="1" x14ac:dyDescent="0.2">
      <c r="A34" s="70" t="s">
        <v>31</v>
      </c>
      <c r="B34" s="8"/>
      <c r="C34" s="12">
        <v>0</v>
      </c>
      <c r="D34" s="8"/>
      <c r="E34" s="82">
        <v>1027465354</v>
      </c>
      <c r="F34" s="8"/>
      <c r="G34" s="59">
        <v>0</v>
      </c>
      <c r="H34" s="8"/>
      <c r="I34" s="96">
        <f t="shared" ref="I34:I39" si="2">C34+E34+G34</f>
        <v>1027465354</v>
      </c>
      <c r="J34" s="8"/>
      <c r="K34" s="13"/>
      <c r="L34" s="8"/>
      <c r="M34" s="52">
        <v>0</v>
      </c>
      <c r="N34" s="53"/>
      <c r="O34" s="167">
        <v>683954548</v>
      </c>
      <c r="P34" s="167"/>
      <c r="Q34" s="8"/>
      <c r="R34" s="55">
        <v>-529045381</v>
      </c>
      <c r="S34" s="8"/>
      <c r="T34" s="71">
        <f t="shared" si="1"/>
        <v>154909167</v>
      </c>
      <c r="U34" s="8"/>
      <c r="V34" s="13"/>
    </row>
    <row r="35" spans="1:34" ht="30" customHeight="1" x14ac:dyDescent="0.2">
      <c r="A35" s="70" t="s">
        <v>228</v>
      </c>
      <c r="B35" s="8"/>
      <c r="C35" s="12">
        <v>0</v>
      </c>
      <c r="D35" s="8"/>
      <c r="E35" s="82">
        <v>7010349276</v>
      </c>
      <c r="F35" s="8"/>
      <c r="G35" s="59">
        <v>0</v>
      </c>
      <c r="H35" s="8"/>
      <c r="I35" s="96">
        <f t="shared" si="2"/>
        <v>7010349276</v>
      </c>
      <c r="J35" s="8"/>
      <c r="K35" s="13"/>
      <c r="L35" s="8"/>
      <c r="M35" s="52">
        <v>0</v>
      </c>
      <c r="N35" s="53"/>
      <c r="O35" s="167">
        <v>7010349276</v>
      </c>
      <c r="P35" s="167"/>
      <c r="Q35" s="8"/>
      <c r="R35" s="55">
        <v>-1667991013</v>
      </c>
      <c r="S35" s="8"/>
      <c r="T35" s="71">
        <f t="shared" si="1"/>
        <v>5342358263</v>
      </c>
      <c r="U35" s="8"/>
      <c r="V35" s="13"/>
    </row>
    <row r="36" spans="1:34" ht="30" customHeight="1" x14ac:dyDescent="0.2">
      <c r="A36" s="70" t="s">
        <v>238</v>
      </c>
      <c r="B36" s="8"/>
      <c r="C36" s="12">
        <v>1416191613</v>
      </c>
      <c r="D36" s="8"/>
      <c r="E36" s="82">
        <v>8248382433</v>
      </c>
      <c r="F36" s="8"/>
      <c r="G36" s="59">
        <v>0</v>
      </c>
      <c r="H36" s="8"/>
      <c r="I36" s="96">
        <f t="shared" si="2"/>
        <v>9664574046</v>
      </c>
      <c r="J36" s="8"/>
      <c r="K36" s="13"/>
      <c r="L36" s="8"/>
      <c r="M36" s="52">
        <v>1416191613</v>
      </c>
      <c r="N36" s="53"/>
      <c r="O36" s="167">
        <v>9292626073</v>
      </c>
      <c r="P36" s="167"/>
      <c r="Q36" s="8"/>
      <c r="R36" s="55">
        <v>-643765514</v>
      </c>
      <c r="S36" s="8"/>
      <c r="T36" s="71">
        <f t="shared" si="1"/>
        <v>10065052172</v>
      </c>
      <c r="U36" s="8"/>
      <c r="V36" s="13"/>
    </row>
    <row r="37" spans="1:34" ht="30" customHeight="1" x14ac:dyDescent="0.2">
      <c r="A37" s="70" t="s">
        <v>119</v>
      </c>
      <c r="B37" s="8"/>
      <c r="C37" s="12">
        <v>0</v>
      </c>
      <c r="D37" s="8"/>
      <c r="E37" s="45">
        <v>0</v>
      </c>
      <c r="F37" s="8"/>
      <c r="G37" s="59">
        <v>0</v>
      </c>
      <c r="H37" s="8"/>
      <c r="I37" s="96">
        <f t="shared" si="2"/>
        <v>0</v>
      </c>
      <c r="J37" s="8"/>
      <c r="K37" s="13"/>
      <c r="L37" s="8"/>
      <c r="M37" s="52">
        <v>0</v>
      </c>
      <c r="N37" s="53"/>
      <c r="O37" s="167">
        <v>0</v>
      </c>
      <c r="P37" s="167"/>
      <c r="Q37" s="8"/>
      <c r="R37" s="55">
        <v>451185132</v>
      </c>
      <c r="S37" s="8"/>
      <c r="T37" s="71">
        <f t="shared" si="1"/>
        <v>451185132</v>
      </c>
      <c r="U37" s="8"/>
      <c r="V37" s="13"/>
    </row>
    <row r="38" spans="1:34" ht="30" customHeight="1" x14ac:dyDescent="0.2">
      <c r="A38" s="70" t="s">
        <v>250</v>
      </c>
      <c r="B38" s="8"/>
      <c r="C38" s="12">
        <v>0</v>
      </c>
      <c r="D38" s="8"/>
      <c r="E38" s="82">
        <v>0</v>
      </c>
      <c r="F38" s="8"/>
      <c r="G38" s="59">
        <v>0</v>
      </c>
      <c r="H38" s="8"/>
      <c r="I38" s="96">
        <f t="shared" si="2"/>
        <v>0</v>
      </c>
      <c r="J38" s="8"/>
      <c r="K38" s="13"/>
      <c r="L38" s="8"/>
      <c r="M38" s="52">
        <v>0</v>
      </c>
      <c r="N38" s="53"/>
      <c r="O38" s="167">
        <v>0</v>
      </c>
      <c r="P38" s="167"/>
      <c r="Q38" s="8"/>
      <c r="R38" s="55">
        <v>-9997069514</v>
      </c>
      <c r="S38" s="8"/>
      <c r="T38" s="71">
        <f t="shared" si="1"/>
        <v>-9997069514</v>
      </c>
      <c r="U38" s="8"/>
      <c r="V38" s="13"/>
    </row>
    <row r="39" spans="1:34" ht="30" customHeight="1" x14ac:dyDescent="0.2">
      <c r="A39" s="70" t="s">
        <v>48</v>
      </c>
      <c r="B39" s="8"/>
      <c r="C39" s="12">
        <v>0</v>
      </c>
      <c r="D39" s="8"/>
      <c r="E39" s="82">
        <v>0</v>
      </c>
      <c r="F39" s="8"/>
      <c r="G39" s="59">
        <v>0</v>
      </c>
      <c r="H39" s="8"/>
      <c r="I39" s="96">
        <f t="shared" si="2"/>
        <v>0</v>
      </c>
      <c r="J39" s="8"/>
      <c r="K39" s="13"/>
      <c r="L39" s="8"/>
      <c r="M39" s="52">
        <v>327489231</v>
      </c>
      <c r="N39" s="53"/>
      <c r="O39" s="167">
        <v>0</v>
      </c>
      <c r="P39" s="167"/>
      <c r="Q39" s="8"/>
      <c r="R39" s="55">
        <v>-4726200801</v>
      </c>
      <c r="S39" s="8"/>
      <c r="T39" s="71">
        <f t="shared" si="1"/>
        <v>-4398711570</v>
      </c>
      <c r="U39" s="8"/>
      <c r="V39" s="13"/>
    </row>
    <row r="40" spans="1:34" ht="30" customHeight="1" x14ac:dyDescent="0.2">
      <c r="A40" s="70" t="s">
        <v>251</v>
      </c>
      <c r="B40" s="8"/>
      <c r="C40" s="12">
        <v>0</v>
      </c>
      <c r="D40" s="8"/>
      <c r="E40" s="82">
        <v>2477023146</v>
      </c>
      <c r="F40" s="8"/>
      <c r="G40" s="59">
        <v>0</v>
      </c>
      <c r="H40" s="8"/>
      <c r="I40" s="96">
        <f t="shared" si="0"/>
        <v>2477023146</v>
      </c>
      <c r="J40" s="8"/>
      <c r="K40" s="13"/>
      <c r="L40" s="8"/>
      <c r="M40" s="52">
        <v>0</v>
      </c>
      <c r="N40" s="53"/>
      <c r="O40" s="167">
        <v>-88631362</v>
      </c>
      <c r="P40" s="167"/>
      <c r="Q40" s="8"/>
      <c r="R40" s="55">
        <v>-1133501198</v>
      </c>
      <c r="S40" s="8"/>
      <c r="T40" s="71">
        <f t="shared" si="1"/>
        <v>-1222132560</v>
      </c>
      <c r="U40" s="8"/>
      <c r="V40" s="13"/>
    </row>
    <row r="41" spans="1:34" ht="30" customHeight="1" x14ac:dyDescent="0.2">
      <c r="A41" s="70" t="s">
        <v>42</v>
      </c>
      <c r="B41" s="8"/>
      <c r="C41" s="12">
        <v>0</v>
      </c>
      <c r="D41" s="8"/>
      <c r="E41" s="82">
        <v>0</v>
      </c>
      <c r="F41" s="8"/>
      <c r="G41" s="59">
        <v>0</v>
      </c>
      <c r="H41" s="8"/>
      <c r="I41" s="130">
        <f t="shared" si="0"/>
        <v>0</v>
      </c>
      <c r="J41" s="8"/>
      <c r="K41" s="13"/>
      <c r="L41" s="8"/>
      <c r="M41" s="52">
        <v>1865339000</v>
      </c>
      <c r="N41" s="53"/>
      <c r="O41" s="167">
        <v>0</v>
      </c>
      <c r="P41" s="167"/>
      <c r="Q41" s="8"/>
      <c r="R41" s="55">
        <v>-7893343402</v>
      </c>
      <c r="S41" s="8"/>
      <c r="T41" s="71">
        <f>M41+O41+R41</f>
        <v>-6028004402</v>
      </c>
      <c r="U41" s="8"/>
      <c r="V41" s="13"/>
    </row>
    <row r="42" spans="1:34" ht="30" customHeight="1" x14ac:dyDescent="0.2">
      <c r="A42" s="70" t="s">
        <v>29</v>
      </c>
      <c r="B42" s="8"/>
      <c r="C42" s="12">
        <v>0</v>
      </c>
      <c r="D42" s="8"/>
      <c r="E42" s="45">
        <v>-620287200</v>
      </c>
      <c r="F42" s="8"/>
      <c r="G42" s="59">
        <v>0</v>
      </c>
      <c r="H42" s="8"/>
      <c r="I42" s="96">
        <f t="shared" si="0"/>
        <v>-620287200</v>
      </c>
      <c r="J42" s="8"/>
      <c r="K42" s="13"/>
      <c r="L42" s="8"/>
      <c r="M42" s="52">
        <v>0</v>
      </c>
      <c r="N42" s="53"/>
      <c r="O42" s="167">
        <v>-4315760239</v>
      </c>
      <c r="P42" s="167"/>
      <c r="Q42" s="8"/>
      <c r="R42" s="55">
        <v>-1029663058</v>
      </c>
      <c r="S42" s="8"/>
      <c r="T42" s="71">
        <f t="shared" si="1"/>
        <v>-5345423297</v>
      </c>
      <c r="U42" s="8"/>
      <c r="V42" s="13"/>
    </row>
    <row r="43" spans="1:34" ht="30" customHeight="1" x14ac:dyDescent="0.2">
      <c r="A43" s="70" t="s">
        <v>252</v>
      </c>
      <c r="B43" s="8"/>
      <c r="C43" s="12">
        <v>0</v>
      </c>
      <c r="D43" s="8"/>
      <c r="E43" s="82">
        <v>28640658882</v>
      </c>
      <c r="F43" s="8"/>
      <c r="G43" s="59">
        <v>0</v>
      </c>
      <c r="H43" s="8"/>
      <c r="I43" s="96">
        <f t="shared" si="0"/>
        <v>28640658882</v>
      </c>
      <c r="J43" s="8"/>
      <c r="K43" s="13"/>
      <c r="L43" s="8"/>
      <c r="M43" s="52">
        <v>13585568150</v>
      </c>
      <c r="N43" s="53"/>
      <c r="O43" s="167">
        <v>13339693849</v>
      </c>
      <c r="P43" s="167"/>
      <c r="Q43" s="8"/>
      <c r="R43" s="55">
        <v>0</v>
      </c>
      <c r="S43" s="8"/>
      <c r="T43" s="71">
        <f t="shared" si="1"/>
        <v>26925261999</v>
      </c>
      <c r="U43" s="8"/>
      <c r="V43" s="13"/>
    </row>
    <row r="44" spans="1:34" ht="30" customHeight="1" x14ac:dyDescent="0.2">
      <c r="A44" s="70" t="s">
        <v>253</v>
      </c>
      <c r="B44" s="8"/>
      <c r="C44" s="12">
        <v>0</v>
      </c>
      <c r="D44" s="8"/>
      <c r="E44" s="82">
        <v>19570189188</v>
      </c>
      <c r="F44" s="8"/>
      <c r="G44" s="59">
        <v>0</v>
      </c>
      <c r="H44" s="8"/>
      <c r="I44" s="56">
        <f t="shared" si="0"/>
        <v>19570189188</v>
      </c>
      <c r="J44" s="8"/>
      <c r="K44" s="13"/>
      <c r="L44" s="8"/>
      <c r="M44" s="52">
        <v>10649430317</v>
      </c>
      <c r="N44" s="53"/>
      <c r="O44" s="167">
        <v>7204005643</v>
      </c>
      <c r="P44" s="167"/>
      <c r="Q44" s="8"/>
      <c r="R44" s="55">
        <v>0</v>
      </c>
      <c r="S44" s="8"/>
      <c r="T44" s="71">
        <f t="shared" si="1"/>
        <v>17853435960</v>
      </c>
      <c r="U44" s="8"/>
      <c r="V44" s="13"/>
    </row>
    <row r="45" spans="1:34" ht="30" customHeight="1" x14ac:dyDescent="0.2">
      <c r="A45" s="70" t="s">
        <v>254</v>
      </c>
      <c r="B45" s="8"/>
      <c r="C45" s="12">
        <v>0</v>
      </c>
      <c r="D45" s="8"/>
      <c r="E45" s="82">
        <v>10590933149</v>
      </c>
      <c r="F45" s="8"/>
      <c r="G45" s="59">
        <v>0</v>
      </c>
      <c r="H45" s="8"/>
      <c r="I45" s="96">
        <f t="shared" si="0"/>
        <v>10590933149</v>
      </c>
      <c r="J45" s="8"/>
      <c r="K45" s="13"/>
      <c r="L45" s="8"/>
      <c r="M45" s="52">
        <v>4780402185</v>
      </c>
      <c r="N45" s="53"/>
      <c r="O45" s="167">
        <v>-6398346037</v>
      </c>
      <c r="P45" s="167"/>
      <c r="Q45" s="8"/>
      <c r="R45" s="55">
        <v>0</v>
      </c>
      <c r="S45" s="8"/>
      <c r="T45" s="71">
        <f t="shared" si="1"/>
        <v>-1617943852</v>
      </c>
      <c r="U45" s="8"/>
      <c r="V45" s="13"/>
    </row>
    <row r="46" spans="1:34" ht="30" customHeight="1" x14ac:dyDescent="0.2">
      <c r="A46" s="70" t="s">
        <v>22</v>
      </c>
      <c r="B46" s="8"/>
      <c r="C46" s="12">
        <v>0</v>
      </c>
      <c r="D46" s="8"/>
      <c r="E46" s="82">
        <v>20422766712</v>
      </c>
      <c r="F46" s="8"/>
      <c r="G46" s="59">
        <v>0</v>
      </c>
      <c r="H46" s="8"/>
      <c r="I46" s="96">
        <f t="shared" si="0"/>
        <v>20422766712</v>
      </c>
      <c r="J46" s="8"/>
      <c r="K46" s="13"/>
      <c r="L46" s="8"/>
      <c r="M46" s="52">
        <v>7002157712</v>
      </c>
      <c r="N46" s="53"/>
      <c r="O46" s="167">
        <v>-6007381891</v>
      </c>
      <c r="P46" s="167"/>
      <c r="Q46" s="8"/>
      <c r="R46" s="55">
        <v>0</v>
      </c>
      <c r="S46" s="8"/>
      <c r="T46" s="71">
        <f t="shared" si="1"/>
        <v>994775821</v>
      </c>
      <c r="U46" s="8"/>
      <c r="V46" s="13"/>
    </row>
    <row r="47" spans="1:34" ht="30" customHeight="1" x14ac:dyDescent="0.2">
      <c r="A47" s="70" t="s">
        <v>16</v>
      </c>
      <c r="B47" s="8"/>
      <c r="C47" s="12">
        <v>0</v>
      </c>
      <c r="D47" s="8"/>
      <c r="E47" s="82">
        <v>1913795</v>
      </c>
      <c r="F47" s="8"/>
      <c r="G47" s="59">
        <v>0</v>
      </c>
      <c r="H47" s="8"/>
      <c r="I47" s="96">
        <f t="shared" si="0"/>
        <v>1913795</v>
      </c>
      <c r="J47" s="8"/>
      <c r="K47" s="13"/>
      <c r="L47" s="8"/>
      <c r="M47" s="52">
        <v>475791</v>
      </c>
      <c r="N47" s="53"/>
      <c r="O47" s="167">
        <v>462979</v>
      </c>
      <c r="P47" s="167"/>
      <c r="Q47" s="8"/>
      <c r="R47" s="55">
        <v>0</v>
      </c>
      <c r="S47" s="8"/>
      <c r="T47" s="71">
        <f>M47+O47+R47</f>
        <v>938770</v>
      </c>
      <c r="U47" s="8"/>
      <c r="V47" s="13"/>
    </row>
    <row r="48" spans="1:34" ht="30" customHeight="1" x14ac:dyDescent="0.2">
      <c r="A48" s="70" t="s">
        <v>223</v>
      </c>
      <c r="B48" s="8"/>
      <c r="C48" s="12">
        <v>0</v>
      </c>
      <c r="D48" s="8"/>
      <c r="E48" s="82">
        <v>1</v>
      </c>
      <c r="F48" s="8"/>
      <c r="G48" s="59">
        <v>0</v>
      </c>
      <c r="H48" s="8"/>
      <c r="I48" s="96">
        <f t="shared" si="0"/>
        <v>1</v>
      </c>
      <c r="J48" s="8"/>
      <c r="K48" s="13"/>
      <c r="L48" s="8"/>
      <c r="M48" s="52">
        <v>0</v>
      </c>
      <c r="N48" s="53"/>
      <c r="O48" s="45"/>
      <c r="P48" s="45">
        <v>-791376819</v>
      </c>
      <c r="Q48" s="8"/>
      <c r="R48" s="55">
        <v>0</v>
      </c>
      <c r="S48" s="8"/>
      <c r="T48" s="71">
        <f>M48+P48+R48</f>
        <v>-791376819</v>
      </c>
      <c r="U48" s="8"/>
      <c r="V48" s="13"/>
    </row>
    <row r="49" spans="1:34" ht="30" customHeight="1" x14ac:dyDescent="0.2">
      <c r="A49" s="70" t="s">
        <v>227</v>
      </c>
      <c r="B49" s="8"/>
      <c r="C49" s="12">
        <v>0</v>
      </c>
      <c r="D49" s="8"/>
      <c r="E49" s="82">
        <v>327207662</v>
      </c>
      <c r="F49" s="8"/>
      <c r="G49" s="59">
        <v>0</v>
      </c>
      <c r="H49" s="8"/>
      <c r="I49" s="96">
        <f t="shared" si="0"/>
        <v>327207662</v>
      </c>
      <c r="J49" s="8"/>
      <c r="K49" s="13"/>
      <c r="L49" s="8"/>
      <c r="M49" s="52">
        <v>0</v>
      </c>
      <c r="N49" s="53"/>
      <c r="O49" s="45"/>
      <c r="P49" s="45">
        <v>327207662</v>
      </c>
      <c r="Q49" s="8"/>
      <c r="R49" s="55">
        <v>0</v>
      </c>
      <c r="S49" s="8"/>
      <c r="T49" s="71">
        <f t="shared" ref="T49:T54" si="3">M49+P49+R49</f>
        <v>327207662</v>
      </c>
      <c r="U49" s="8"/>
      <c r="V49" s="13"/>
    </row>
    <row r="50" spans="1:34" ht="30" customHeight="1" x14ac:dyDescent="0.2">
      <c r="A50" s="70" t="s">
        <v>35</v>
      </c>
      <c r="B50" s="8"/>
      <c r="C50" s="12">
        <v>0</v>
      </c>
      <c r="D50" s="8"/>
      <c r="E50" s="82">
        <v>44970640728</v>
      </c>
      <c r="F50" s="8"/>
      <c r="G50" s="59">
        <v>0</v>
      </c>
      <c r="H50" s="8"/>
      <c r="I50" s="96">
        <f t="shared" si="0"/>
        <v>44970640728</v>
      </c>
      <c r="J50" s="8"/>
      <c r="K50" s="13"/>
      <c r="L50" s="8"/>
      <c r="M50" s="52">
        <v>0</v>
      </c>
      <c r="N50" s="53"/>
      <c r="O50" s="45"/>
      <c r="P50" s="45">
        <v>28388849963</v>
      </c>
      <c r="Q50" s="8"/>
      <c r="R50" s="55">
        <v>0</v>
      </c>
      <c r="S50" s="8"/>
      <c r="T50" s="71">
        <f t="shared" si="3"/>
        <v>28388849963</v>
      </c>
      <c r="U50" s="8"/>
      <c r="V50" s="13"/>
    </row>
    <row r="51" spans="1:34" ht="30" customHeight="1" x14ac:dyDescent="0.2">
      <c r="A51" s="70" t="s">
        <v>255</v>
      </c>
      <c r="B51" s="8"/>
      <c r="C51" s="12">
        <v>0</v>
      </c>
      <c r="D51" s="8"/>
      <c r="E51" s="82">
        <v>15835510718</v>
      </c>
      <c r="F51" s="8"/>
      <c r="G51" s="59">
        <v>0</v>
      </c>
      <c r="H51" s="8"/>
      <c r="I51" s="96">
        <f t="shared" si="0"/>
        <v>15835510718</v>
      </c>
      <c r="J51" s="8"/>
      <c r="K51" s="13"/>
      <c r="L51" s="8"/>
      <c r="M51" s="52">
        <v>0</v>
      </c>
      <c r="N51" s="53"/>
      <c r="O51" s="45"/>
      <c r="P51" s="45">
        <v>-1202341543</v>
      </c>
      <c r="Q51" s="8"/>
      <c r="R51" s="55">
        <v>0</v>
      </c>
      <c r="S51" s="8"/>
      <c r="T51" s="71">
        <f t="shared" si="3"/>
        <v>-1202341543</v>
      </c>
      <c r="U51" s="8"/>
      <c r="V51" s="13"/>
    </row>
    <row r="52" spans="1:34" ht="30" customHeight="1" x14ac:dyDescent="0.2">
      <c r="A52" s="70" t="s">
        <v>202</v>
      </c>
      <c r="B52" s="8"/>
      <c r="C52" s="12">
        <v>0</v>
      </c>
      <c r="D52" s="8"/>
      <c r="E52" s="82">
        <v>475457358</v>
      </c>
      <c r="F52" s="8"/>
      <c r="G52" s="59">
        <v>0</v>
      </c>
      <c r="H52" s="8"/>
      <c r="I52" s="96">
        <f t="shared" si="0"/>
        <v>475457358</v>
      </c>
      <c r="J52" s="8"/>
      <c r="K52" s="13"/>
      <c r="L52" s="8"/>
      <c r="M52" s="52">
        <v>0</v>
      </c>
      <c r="N52" s="53"/>
      <c r="O52" s="45"/>
      <c r="P52" s="45">
        <v>539101219</v>
      </c>
      <c r="Q52" s="8"/>
      <c r="R52" s="55">
        <v>0</v>
      </c>
      <c r="S52" s="8"/>
      <c r="T52" s="71">
        <f t="shared" si="3"/>
        <v>539101219</v>
      </c>
      <c r="U52" s="8"/>
      <c r="V52" s="13"/>
    </row>
    <row r="53" spans="1:34" ht="30" customHeight="1" x14ac:dyDescent="0.2">
      <c r="A53" s="70" t="s">
        <v>231</v>
      </c>
      <c r="B53" s="8"/>
      <c r="C53" s="12">
        <v>0</v>
      </c>
      <c r="D53" s="8"/>
      <c r="E53" s="82">
        <v>3779916840</v>
      </c>
      <c r="F53" s="8"/>
      <c r="G53" s="59">
        <v>0</v>
      </c>
      <c r="H53" s="8"/>
      <c r="I53" s="96">
        <f t="shared" si="0"/>
        <v>3779916840</v>
      </c>
      <c r="J53" s="8"/>
      <c r="K53" s="13"/>
      <c r="L53" s="8"/>
      <c r="M53" s="52">
        <v>0</v>
      </c>
      <c r="N53" s="53"/>
      <c r="O53" s="45"/>
      <c r="P53" s="45">
        <v>3779916840</v>
      </c>
      <c r="Q53" s="8"/>
      <c r="R53" s="55">
        <v>0</v>
      </c>
      <c r="S53" s="8"/>
      <c r="T53" s="71">
        <f t="shared" si="3"/>
        <v>3779916840</v>
      </c>
      <c r="U53" s="8"/>
      <c r="V53" s="13"/>
    </row>
    <row r="54" spans="1:34" ht="30" customHeight="1" x14ac:dyDescent="0.2">
      <c r="A54" s="70" t="s">
        <v>230</v>
      </c>
      <c r="B54" s="8"/>
      <c r="C54" s="12">
        <v>0</v>
      </c>
      <c r="D54" s="8"/>
      <c r="E54" s="82">
        <v>-58352810</v>
      </c>
      <c r="F54" s="8"/>
      <c r="G54" s="59">
        <v>0</v>
      </c>
      <c r="H54" s="8"/>
      <c r="I54" s="96">
        <f t="shared" si="0"/>
        <v>-58352810</v>
      </c>
      <c r="J54" s="8"/>
      <c r="K54" s="13"/>
      <c r="L54" s="8"/>
      <c r="M54" s="52">
        <v>0</v>
      </c>
      <c r="N54" s="53"/>
      <c r="O54" s="45"/>
      <c r="P54" s="45">
        <v>-58352810</v>
      </c>
      <c r="Q54" s="8"/>
      <c r="R54" s="55">
        <v>0</v>
      </c>
      <c r="S54" s="8"/>
      <c r="T54" s="71">
        <f t="shared" si="3"/>
        <v>-58352810</v>
      </c>
      <c r="U54" s="8"/>
      <c r="V54" s="13"/>
    </row>
    <row r="55" spans="1:34" s="90" customFormat="1" ht="30" customHeight="1" thickBot="1" x14ac:dyDescent="0.25">
      <c r="A55" s="27" t="s">
        <v>51</v>
      </c>
      <c r="B55" s="27"/>
      <c r="C55" s="33">
        <f>SUM(C8:C54)</f>
        <v>1416191613</v>
      </c>
      <c r="D55" s="27"/>
      <c r="E55" s="129">
        <f>SUM(E8:F54)</f>
        <v>511872011190</v>
      </c>
      <c r="F55" s="27"/>
      <c r="G55" s="57">
        <f>SUM(G8:G54)</f>
        <v>-6763111923</v>
      </c>
      <c r="H55" s="27"/>
      <c r="I55" s="97">
        <f>SUM(I8:I54)</f>
        <v>506525090880</v>
      </c>
      <c r="J55" s="27"/>
      <c r="K55" s="34"/>
      <c r="L55" s="27"/>
      <c r="M55" s="77">
        <f>SUM(M8:M54)</f>
        <v>102676564911</v>
      </c>
      <c r="N55" s="60"/>
      <c r="O55" s="165">
        <v>119486273572</v>
      </c>
      <c r="P55" s="165"/>
      <c r="Q55" s="27"/>
      <c r="R55" s="57">
        <f>SUM(R8:R54)</f>
        <v>-87985698211</v>
      </c>
      <c r="S55" s="27"/>
      <c r="T55" s="131">
        <f>SUM(T8:T54)</f>
        <v>134177140272</v>
      </c>
      <c r="U55" s="27"/>
      <c r="V55" s="34"/>
      <c r="X55" s="53"/>
      <c r="Y55" s="53"/>
      <c r="Z55" s="53"/>
      <c r="AA55" s="45"/>
      <c r="AB55" s="53"/>
      <c r="AC55" s="53"/>
      <c r="AD55" s="53"/>
      <c r="AE55" s="53"/>
      <c r="AF55" s="53"/>
      <c r="AG55" s="53"/>
      <c r="AH55" s="45"/>
    </row>
    <row r="56" spans="1:34" ht="30" customHeight="1" thickTop="1" x14ac:dyDescent="0.45"/>
  </sheetData>
  <autoFilter ref="A1:A56" xr:uid="{00000000-0001-0000-0800-000000000000}"/>
  <mergeCells count="65">
    <mergeCell ref="O46:P46"/>
    <mergeCell ref="O38:P38"/>
    <mergeCell ref="O39:P39"/>
    <mergeCell ref="O40:P40"/>
    <mergeCell ref="O41:P41"/>
    <mergeCell ref="O42:P42"/>
    <mergeCell ref="O36:P36"/>
    <mergeCell ref="O37:P37"/>
    <mergeCell ref="O43:P43"/>
    <mergeCell ref="O44:P44"/>
    <mergeCell ref="O45:P45"/>
    <mergeCell ref="O31:P31"/>
    <mergeCell ref="O32:P32"/>
    <mergeCell ref="O33:P33"/>
    <mergeCell ref="O34:P34"/>
    <mergeCell ref="O35:P35"/>
    <mergeCell ref="O26:P26"/>
    <mergeCell ref="O27:P27"/>
    <mergeCell ref="O28:P28"/>
    <mergeCell ref="O29:P29"/>
    <mergeCell ref="O30:P30"/>
    <mergeCell ref="O21:P21"/>
    <mergeCell ref="O22:P22"/>
    <mergeCell ref="O23:P23"/>
    <mergeCell ref="O24:P24"/>
    <mergeCell ref="O25:P25"/>
    <mergeCell ref="O16:P16"/>
    <mergeCell ref="O17:P17"/>
    <mergeCell ref="O18:P18"/>
    <mergeCell ref="O19:P19"/>
    <mergeCell ref="O20:P20"/>
    <mergeCell ref="O11:P11"/>
    <mergeCell ref="O12:P12"/>
    <mergeCell ref="O13:P13"/>
    <mergeCell ref="O14:P14"/>
    <mergeCell ref="O15:P15"/>
    <mergeCell ref="I6:K6"/>
    <mergeCell ref="T6:V6"/>
    <mergeCell ref="O8:P8"/>
    <mergeCell ref="O9:P9"/>
    <mergeCell ref="O10:P10"/>
    <mergeCell ref="M5:V5"/>
    <mergeCell ref="X1:AH1"/>
    <mergeCell ref="X2:AH2"/>
    <mergeCell ref="X3:AH3"/>
    <mergeCell ref="X4:AH4"/>
    <mergeCell ref="X5:X6"/>
    <mergeCell ref="Z5:AA5"/>
    <mergeCell ref="AC5:AH5"/>
    <mergeCell ref="O55:P55"/>
    <mergeCell ref="A1:V1"/>
    <mergeCell ref="A2:V2"/>
    <mergeCell ref="A3:V3"/>
    <mergeCell ref="AI25:AJ25"/>
    <mergeCell ref="E24:F24"/>
    <mergeCell ref="A6:A7"/>
    <mergeCell ref="O47:P47"/>
    <mergeCell ref="A4:W4"/>
    <mergeCell ref="C6:C7"/>
    <mergeCell ref="E6:E7"/>
    <mergeCell ref="R6:R7"/>
    <mergeCell ref="O6:P7"/>
    <mergeCell ref="M6:M7"/>
    <mergeCell ref="G6:G7"/>
    <mergeCell ref="C5:K5"/>
  </mergeCells>
  <pageMargins left="0.39" right="0.39" top="0.39" bottom="0.39" header="0" footer="0"/>
  <pageSetup scale="58" fitToHeight="0" orientation="landscape" r:id="rId1"/>
  <ignoredErrors>
    <ignoredError sqref="I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2025-10-27T10:33:33Z</cp:lastPrinted>
  <dcterms:created xsi:type="dcterms:W3CDTF">2025-08-25T13:34:27Z</dcterms:created>
  <dcterms:modified xsi:type="dcterms:W3CDTF">2025-11-01T08:00:10Z</dcterms:modified>
</cp:coreProperties>
</file>