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taheri\Desktop\"/>
    </mc:Choice>
  </mc:AlternateContent>
  <xr:revisionPtr revIDLastSave="0" documentId="13_ncr:1_{9AE05627-4D65-4FA2-B4F4-13FDF6D2A7AD}" xr6:coauthVersionLast="47" xr6:coauthVersionMax="47" xr10:uidLastSave="{00000000-0000-0000-0000-000000000000}"/>
  <bookViews>
    <workbookView xWindow="-120" yWindow="-120" windowWidth="29040" windowHeight="15720" tabRatio="929" activeTab="1" xr2:uid="{00000000-000D-0000-FFFF-FFFF00000000}"/>
  </bookViews>
  <sheets>
    <sheet name="صورت وضعیت" sheetId="1" r:id="rId1"/>
    <sheet name="سهام" sheetId="28" r:id="rId2"/>
    <sheet name="اوراق" sheetId="5" r:id="rId3"/>
    <sheet name="اوراق مشتقه" sheetId="3" r:id="rId4"/>
    <sheet name="سپرده" sheetId="7" r:id="rId5"/>
    <sheet name="درآمد" sheetId="8" r:id="rId6"/>
    <sheet name="درآمد سرمایه گذاری در سهام" sheetId="9" r:id="rId7"/>
    <sheet name="درآمد سرمایه گذاری در اوراق به" sheetId="11" r:id="rId8"/>
    <sheet name="مبالغ تخصیصی اوراق" sheetId="12" r:id="rId9"/>
    <sheet name="درآمد سود سپرده" sheetId="22" r:id="rId10"/>
    <sheet name="سایر درآمدها" sheetId="14" r:id="rId11"/>
    <sheet name="درآمد سود سهام" sheetId="15" r:id="rId12"/>
    <sheet name="سود اوراق بهادار" sheetId="17" r:id="rId13"/>
    <sheet name="درآمد ناشی از فروش" sheetId="19" r:id="rId14"/>
    <sheet name="درآمد ناشی از تغییر قیمت اوراق" sheetId="21" r:id="rId15"/>
    <sheet name="سود سپرده بانکی" sheetId="23" r:id="rId16"/>
  </sheets>
  <definedNames>
    <definedName name="_xlnm._FilterDatabase" localSheetId="14" hidden="1">'درآمد ناشی از تغییر قیمت اوراق'!$A$1:$Q$44</definedName>
    <definedName name="_xlnm._FilterDatabase" localSheetId="13" hidden="1">'درآمد ناشی از فروش'!$A$1:$R$10</definedName>
    <definedName name="_xlnm._FilterDatabase" localSheetId="1" hidden="1">سهام!$A$1:$Y$48</definedName>
    <definedName name="_xlnm.Print_Area" localSheetId="2">اوراق!$A$1:$AM$11</definedName>
    <definedName name="_xlnm.Print_Area" localSheetId="3">'اوراق مشتقه'!$A$1:$AU$12</definedName>
    <definedName name="_xlnm.Print_Area" localSheetId="5">درآمد!$A$1:$K$11</definedName>
    <definedName name="_xlnm.Print_Area" localSheetId="7">'درآمد سرمایه گذاری در اوراق به'!$A$1:$R$10</definedName>
    <definedName name="_xlnm.Print_Area" localSheetId="6">'درآمد سرمایه گذاری در سهام'!$A$1:$W$51</definedName>
    <definedName name="_xlnm.Print_Area" localSheetId="9">'درآمد سود سپرده'!$A$1:$K$11</definedName>
    <definedName name="_xlnm.Print_Area" localSheetId="11">'درآمد سود سهام'!$A$1:$T$23</definedName>
    <definedName name="_xlnm.Print_Area" localSheetId="14">'درآمد ناشی از تغییر قیمت اوراق'!$A$1:$R$44</definedName>
    <definedName name="_xlnm.Print_Area" localSheetId="13">'درآمد ناشی از فروش'!$A$1:$Q$16</definedName>
    <definedName name="_xlnm.Print_Area" localSheetId="10">'سایر درآمدها'!$A$1:$G$11</definedName>
    <definedName name="_xlnm.Print_Area" localSheetId="4">سپرده!$A$1:$M$12</definedName>
    <definedName name="_xlnm.Print_Area" localSheetId="1">سهام!$A$1:$Y$48</definedName>
    <definedName name="_xlnm.Print_Area" localSheetId="12">'سود اوراق بهادار'!$A$1:$T$13</definedName>
    <definedName name="_xlnm.Print_Area" localSheetId="0">'صورت وضعیت'!$A$1:$C$25</definedName>
    <definedName name="_xlnm.Print_Area" localSheetId="8">'مبالغ تخصیصی اوراق'!$A$1:$Q$9</definedName>
    <definedName name="_xlnm.Print_Titles" localSheetId="6">'درآمد سرمایه گذاری در سهام'!$5:$7</definedName>
    <definedName name="_xlnm.Print_Titles" localSheetId="14">'درآمد ناشی از تغییر قیمت اوراق'!$5:$6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8" i="28" l="1"/>
  <c r="Q48" i="28"/>
  <c r="W48" i="28"/>
  <c r="Y48" i="28"/>
  <c r="Q46" i="28"/>
  <c r="Q47" i="28"/>
  <c r="Q10" i="28"/>
  <c r="Q11" i="28"/>
  <c r="Q12" i="28"/>
  <c r="Q13" i="28"/>
  <c r="Q14" i="28"/>
  <c r="Q15" i="28"/>
  <c r="Q16" i="28"/>
  <c r="Q17" i="28"/>
  <c r="Q18" i="28"/>
  <c r="Q19" i="28"/>
  <c r="Q20" i="28"/>
  <c r="Q21" i="28"/>
  <c r="Q22" i="28"/>
  <c r="Q23" i="28"/>
  <c r="Q24" i="28"/>
  <c r="Q25" i="28"/>
  <c r="Q26" i="28"/>
  <c r="Q27" i="28"/>
  <c r="Q28" i="28"/>
  <c r="Q29" i="28"/>
  <c r="Q30" i="28"/>
  <c r="Q31" i="28"/>
  <c r="Q32" i="28"/>
  <c r="Q33" i="28"/>
  <c r="Q34" i="28"/>
  <c r="Q35" i="28"/>
  <c r="Q36" i="28"/>
  <c r="Q37" i="28"/>
  <c r="Q38" i="28"/>
  <c r="Q39" i="28"/>
  <c r="Q40" i="28"/>
  <c r="Q41" i="28"/>
  <c r="Q42" i="28"/>
  <c r="Q43" i="28"/>
  <c r="Q44" i="28"/>
  <c r="Q45" i="28"/>
  <c r="Q9" i="28"/>
  <c r="O48" i="28"/>
  <c r="M48" i="28"/>
  <c r="K48" i="28"/>
  <c r="I48" i="28"/>
  <c r="G48" i="28"/>
  <c r="E48" i="28"/>
  <c r="C48" i="28"/>
  <c r="F10" i="8" l="1"/>
  <c r="Q44" i="21"/>
  <c r="I44" i="21"/>
  <c r="E50" i="9"/>
  <c r="S23" i="9" l="1"/>
  <c r="S24" i="9"/>
  <c r="S25" i="9"/>
  <c r="S26" i="9"/>
  <c r="S27" i="9"/>
  <c r="S28" i="9"/>
  <c r="S29" i="9"/>
  <c r="S30" i="9"/>
  <c r="S31" i="9"/>
  <c r="S32" i="9"/>
  <c r="S33" i="9"/>
  <c r="S34" i="9"/>
  <c r="S35" i="9"/>
  <c r="S36" i="9"/>
  <c r="S37" i="9"/>
  <c r="S38" i="9"/>
  <c r="S39" i="9"/>
  <c r="S40" i="9"/>
  <c r="S41" i="9"/>
  <c r="S42" i="9"/>
  <c r="S43" i="9"/>
  <c r="S44" i="9"/>
  <c r="S45" i="9"/>
  <c r="S46" i="9"/>
  <c r="S47" i="9"/>
  <c r="S48" i="9"/>
  <c r="S49" i="9"/>
  <c r="S9" i="9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8" i="9"/>
  <c r="Q50" i="9"/>
  <c r="O50" i="9"/>
  <c r="M50" i="9"/>
  <c r="G5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23" i="9"/>
  <c r="I24" i="9"/>
  <c r="I25" i="9"/>
  <c r="I26" i="9"/>
  <c r="I27" i="9"/>
  <c r="I28" i="9"/>
  <c r="I29" i="9"/>
  <c r="I30" i="9"/>
  <c r="I19" i="9"/>
  <c r="I20" i="9"/>
  <c r="I21" i="9"/>
  <c r="I22" i="9"/>
  <c r="I16" i="9"/>
  <c r="I17" i="9"/>
  <c r="I18" i="9"/>
  <c r="I14" i="9"/>
  <c r="I15" i="9"/>
  <c r="I12" i="9"/>
  <c r="I13" i="9"/>
  <c r="I11" i="9"/>
  <c r="I10" i="9"/>
  <c r="I9" i="9"/>
  <c r="I8" i="9"/>
  <c r="F9" i="8"/>
  <c r="F8" i="8"/>
  <c r="C15" i="19"/>
  <c r="E15" i="19"/>
  <c r="G15" i="19"/>
  <c r="I15" i="19"/>
  <c r="I8" i="19"/>
  <c r="I9" i="19"/>
  <c r="I10" i="19"/>
  <c r="I11" i="19"/>
  <c r="I12" i="19"/>
  <c r="I13" i="19"/>
  <c r="I14" i="19"/>
  <c r="I7" i="19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I41" i="21"/>
  <c r="I42" i="21"/>
  <c r="I43" i="21"/>
  <c r="I7" i="21"/>
  <c r="C44" i="21"/>
  <c r="G44" i="21"/>
  <c r="Q22" i="15"/>
  <c r="K22" i="15"/>
  <c r="S22" i="15"/>
  <c r="S19" i="15"/>
  <c r="S20" i="15"/>
  <c r="S21" i="15"/>
  <c r="S8" i="15"/>
  <c r="S9" i="15"/>
  <c r="S10" i="15"/>
  <c r="S11" i="15"/>
  <c r="S12" i="15"/>
  <c r="S13" i="15"/>
  <c r="S14" i="15"/>
  <c r="S15" i="15"/>
  <c r="S16" i="15"/>
  <c r="S17" i="15"/>
  <c r="S18" i="15"/>
  <c r="O22" i="15"/>
  <c r="M22" i="15"/>
  <c r="M19" i="15"/>
  <c r="M20" i="15"/>
  <c r="M21" i="15"/>
  <c r="M8" i="15"/>
  <c r="M9" i="15"/>
  <c r="M10" i="15"/>
  <c r="M11" i="15"/>
  <c r="M12" i="15"/>
  <c r="M13" i="15"/>
  <c r="M14" i="15"/>
  <c r="M15" i="15"/>
  <c r="M16" i="15"/>
  <c r="M17" i="15"/>
  <c r="M18" i="15"/>
  <c r="M7" i="15"/>
  <c r="I22" i="15"/>
  <c r="F10" i="14"/>
  <c r="F9" i="14"/>
  <c r="J9" i="7"/>
  <c r="J10" i="7"/>
  <c r="J8" i="7"/>
  <c r="C10" i="3"/>
  <c r="H10" i="22"/>
  <c r="H9" i="22"/>
  <c r="H8" i="22"/>
  <c r="M9" i="23"/>
  <c r="M8" i="23"/>
  <c r="M7" i="23"/>
  <c r="G8" i="23"/>
  <c r="G9" i="23"/>
  <c r="G7" i="23"/>
  <c r="S50" i="9" l="1"/>
  <c r="C50" i="9"/>
  <c r="L11" i="7"/>
  <c r="J11" i="7"/>
  <c r="H11" i="7"/>
  <c r="D11" i="7"/>
  <c r="F11" i="7"/>
  <c r="S7" i="15"/>
  <c r="Q15" i="19" l="1"/>
  <c r="J22" i="15"/>
  <c r="L22" i="15"/>
  <c r="D11" i="14"/>
  <c r="E11" i="14"/>
  <c r="F11" i="14"/>
  <c r="D50" i="9"/>
  <c r="F50" i="9"/>
  <c r="J50" i="9"/>
  <c r="K50" i="9"/>
  <c r="L50" i="9"/>
  <c r="N50" i="9"/>
  <c r="P50" i="9"/>
  <c r="U50" i="9" l="1"/>
  <c r="O44" i="21"/>
  <c r="M44" i="21"/>
  <c r="K44" i="21"/>
  <c r="D15" i="19" l="1"/>
  <c r="F15" i="19"/>
  <c r="H15" i="19"/>
  <c r="J15" i="19"/>
  <c r="K15" i="19"/>
  <c r="L15" i="19"/>
  <c r="M15" i="19"/>
  <c r="N15" i="19"/>
  <c r="O15" i="19"/>
  <c r="P15" i="19"/>
  <c r="D44" i="21"/>
  <c r="F44" i="21"/>
  <c r="H44" i="21"/>
  <c r="J44" i="21"/>
  <c r="L44" i="21"/>
  <c r="N44" i="21"/>
  <c r="P44" i="21"/>
  <c r="D11" i="22"/>
  <c r="H11" i="22"/>
  <c r="D48" i="28"/>
  <c r="F48" i="28"/>
  <c r="H48" i="28"/>
  <c r="J48" i="28"/>
  <c r="L48" i="28"/>
  <c r="N48" i="28"/>
  <c r="P48" i="28"/>
  <c r="R48" i="28"/>
  <c r="T48" i="28"/>
  <c r="V48" i="28"/>
  <c r="J10" i="8"/>
  <c r="I50" i="9" l="1"/>
  <c r="F6" i="8" s="1"/>
  <c r="C10" i="23" l="1"/>
  <c r="I10" i="23"/>
  <c r="M10" i="23" l="1"/>
  <c r="G10" i="23"/>
  <c r="AJ10" i="5" l="1"/>
  <c r="AB10" i="5"/>
  <c r="Z10" i="5"/>
  <c r="P10" i="5"/>
  <c r="R10" i="5"/>
  <c r="T10" i="5"/>
  <c r="AL10" i="5"/>
  <c r="X10" i="5"/>
  <c r="V10" i="5"/>
  <c r="AH10" i="5"/>
  <c r="H9" i="11" l="1"/>
  <c r="N9" i="11"/>
  <c r="F9" i="11"/>
  <c r="AD10" i="5"/>
  <c r="J8" i="11" l="1"/>
  <c r="M9" i="17"/>
  <c r="D9" i="11" s="1"/>
  <c r="S9" i="17"/>
  <c r="L9" i="11" s="1"/>
  <c r="I9" i="17"/>
  <c r="O9" i="17"/>
  <c r="L6" i="11"/>
  <c r="R8" i="11" l="1"/>
  <c r="P9" i="11"/>
  <c r="K5" i="19"/>
  <c r="J9" i="11"/>
  <c r="K5" i="21"/>
  <c r="O5" i="15"/>
  <c r="O6" i="17"/>
  <c r="R9" i="11" l="1"/>
  <c r="H10" i="8" l="1"/>
  <c r="E8" i="21"/>
  <c r="E44" i="21"/>
</calcChain>
</file>

<file path=xl/sharedStrings.xml><?xml version="1.0" encoding="utf-8"?>
<sst xmlns="http://schemas.openxmlformats.org/spreadsheetml/2006/main" count="423" uniqueCount="161">
  <si>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</si>
  <si>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</si>
  <si>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</si>
  <si>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</si>
  <si>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</si>
  <si>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</si>
  <si>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</si>
  <si>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</si>
  <si>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</si>
  <si>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</si>
  <si>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</si>
  <si>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</si>
  <si>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</si>
  <si>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</si>
  <si>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</si>
  <si>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</si>
  <si>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</si>
  <si>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</si>
  <si>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تعداد اوراق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</si>
  <si>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</si>
  <si>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</si>
  <si>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</si>
  <si>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</si>
  <si>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</si>
  <si>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</si>
  <si>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</si>
  <si>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سپرده های بانکی</t>
  </si>
  <si>
    <t>مبلغ</t>
  </si>
  <si>
    <t>افزایش</t>
  </si>
  <si>
    <t>کاهش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</si>
  <si>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</si>
  <si>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</si>
  <si>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</si>
  <si>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</si>
  <si>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</si>
  <si>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طی ماه</t>
  </si>
  <si>
    <t>سهام</t>
  </si>
  <si>
    <t>درآمد سود سهام</t>
  </si>
  <si>
    <t>درآمد تغییر ارزش</t>
  </si>
  <si>
    <t>درآمد فروش</t>
  </si>
  <si>
    <t>درآمد سود اوراق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</si>
  <si>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</si>
  <si>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</si>
  <si>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</si>
  <si>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</si>
  <si>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</si>
  <si>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</si>
  <si>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</si>
  <si>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</si>
  <si>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</si>
  <si>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</si>
  <si>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</si>
  <si>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</si>
  <si>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</si>
  <si>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</si>
  <si>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</si>
  <si>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</si>
  <si>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</si>
  <si>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</si>
  <si>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</si>
  <si>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</si>
  <si>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</si>
  <si>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</si>
  <si>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</si>
  <si>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</si>
  <si>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</si>
  <si>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</si>
  <si>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از ابتدای سال مالی تا پایان ماه</t>
  </si>
  <si>
    <t>1- سرمایه گذاری ها</t>
  </si>
  <si>
    <t>1-1- سرمایه گذاری در سهام و حق تقدم سهام</t>
  </si>
  <si>
    <t>1-2- سرمایه‌گذاری در اوراق بهادار با درآمد ثابت یا علی‌الحساب</t>
  </si>
  <si>
    <t>1-3- سرمایه‌گذاری در  سپرده‌ بانکی</t>
  </si>
  <si>
    <t>2- درآمد حاصل از سرمایه گذاری ها</t>
  </si>
  <si>
    <t>2-2- درآمد حاصل از سرمایه­گذاری در اوراق بهادار با درآمد ثابت:</t>
  </si>
  <si>
    <t>2-1- درآمد حاصل از سرمایه­گذاری در سهام و حق تقدم سهام</t>
  </si>
  <si>
    <t>از ابتدای سال مالی</t>
  </si>
  <si>
    <t>نام سپرده بانکی</t>
  </si>
  <si>
    <t>درصد سود به میانگین سپرده</t>
  </si>
  <si>
    <t>2-3- درآمد حاصل از سرمایه­گذاری در سپرده بانکی و گواهی سپرده</t>
  </si>
  <si>
    <t>سود سپرده بانکی</t>
  </si>
  <si>
    <t>-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</si>
  <si>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</si>
  <si>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</si>
  <si>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</si>
  <si>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</si>
  <si>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2-4- سایر درآمدها</t>
  </si>
  <si>
    <t>صورت وضعیت پرتفوی - سورنا فود</t>
  </si>
  <si>
    <t xml:space="preserve">صندوق سرمایه گذاری بخشی صنایع سورنا  </t>
  </si>
  <si>
    <t>صندوق سرمایه گذاری بخشی صنایع سورنا - سورنا فود</t>
  </si>
  <si>
    <t>بهار رز عالیس چناران</t>
  </si>
  <si>
    <t>تولیدی‌مهرام‌</t>
  </si>
  <si>
    <t>صنعتی زر ماکارون</t>
  </si>
  <si>
    <t>سیمرغ</t>
  </si>
  <si>
    <t>سالمین‌</t>
  </si>
  <si>
    <t>فرآورده های دامی ولبنی دالاهو</t>
  </si>
  <si>
    <t>فروشگاههای زنجیره ای افق کوروش</t>
  </si>
  <si>
    <t>صنعتی‌ بهشهر</t>
  </si>
  <si>
    <t>شیرپاستوریزه‌پگاه‌اصفهان‌</t>
  </si>
  <si>
    <t>کشت و صنعت جوین</t>
  </si>
  <si>
    <t>پاکدیس</t>
  </si>
  <si>
    <t>اقتصادی و خودکفایی آزادگان</t>
  </si>
  <si>
    <t>نشاسته و گلوکز آردینه</t>
  </si>
  <si>
    <t>پگاه‌آذربایجان‌غربی‌</t>
  </si>
  <si>
    <t>دشت‌ مرغاب‌</t>
  </si>
  <si>
    <t>سپید ماکیان</t>
  </si>
  <si>
    <t>شیر پاستوریزه پگاه گلپایگان</t>
  </si>
  <si>
    <t>صنعت غذایی کورش</t>
  </si>
  <si>
    <t>ویتانا</t>
  </si>
  <si>
    <t>شوکو پارس</t>
  </si>
  <si>
    <t>کشت‌ و صنعت‌ چین‌ چین</t>
  </si>
  <si>
    <t>توسعه نیشکر و  صنایع جانبی</t>
  </si>
  <si>
    <t>صنعتی مینو</t>
  </si>
  <si>
    <t>صنعتی بهپاک</t>
  </si>
  <si>
    <t>سایر درآمدها</t>
  </si>
  <si>
    <t>درآمد حاصل از سرمایه گذاری در سهام و حق تقدم سهام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</si>
  <si>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</si>
  <si>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</si>
  <si>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2-1</t>
  </si>
  <si>
    <t>2-2</t>
  </si>
  <si>
    <t>2-3</t>
  </si>
  <si>
    <t>تعدیل کارمزد کارگزار</t>
  </si>
  <si>
    <t>آلومینای ایران</t>
  </si>
  <si>
    <t>بانک تجارت</t>
  </si>
  <si>
    <t>گروه سرمایه گذاری لقمان</t>
  </si>
  <si>
    <t>مدیریت انرژی امید  تابان هور</t>
  </si>
  <si>
    <t>کشت و صنعت شهداب ناب خراسان</t>
  </si>
  <si>
    <t>بیسکویت‌  گرجی‌</t>
  </si>
  <si>
    <t>پارس‌ مینو</t>
  </si>
  <si>
    <t>سرمایه گذاری مهر</t>
  </si>
  <si>
    <t>کشت و دامداری فکا</t>
  </si>
  <si>
    <t>گروه سرمایه گذاری میراث فرهنگی</t>
  </si>
  <si>
    <t>کشت وصنعت بهاران گلبهار خراسان</t>
  </si>
  <si>
    <t>ح . دشت‌ مرغاب‌</t>
  </si>
  <si>
    <t>سپرده کوتاه مدت بانک خاورمیانه نیایش</t>
  </si>
  <si>
    <t>سپرده کوتاه مدت بانک ملی بورس اوراق بهادار</t>
  </si>
  <si>
    <t>سپرده کوتاه مدت بانک دی حافظ</t>
  </si>
  <si>
    <t>مخابرات ایران</t>
  </si>
  <si>
    <t>1404/03/31</t>
  </si>
  <si>
    <t>معین برای سایر درآمدهای تنزیل سود بانک</t>
  </si>
  <si>
    <t>توسعه نیشکر و صنایع جانبی</t>
  </si>
  <si>
    <t>توسعه‌ صنایع‌ بهشهر</t>
  </si>
  <si>
    <t>مدیریت انرژی امید تابان هور</t>
  </si>
  <si>
    <t>2-4</t>
  </si>
  <si>
    <t>برای ماه منتهی به 1404/04/31</t>
  </si>
  <si>
    <t>1404/04/31</t>
  </si>
  <si>
    <t>1404/04/12</t>
  </si>
  <si>
    <t>1404/04/30</t>
  </si>
  <si>
    <t>1404/04/28</t>
  </si>
  <si>
    <t>1404/04/18</t>
  </si>
  <si>
    <t>1404/04/19</t>
  </si>
  <si>
    <t>بیسکویت‌ گرجی‌</t>
  </si>
  <si>
    <t>برای ماه منتهی به 1403/04/31</t>
  </si>
  <si>
    <t xml:space="preserve">توسعه نیشکر و صنایع جانبی </t>
  </si>
  <si>
    <t xml:space="preserve">مدیریت انرژی امید تابان هور </t>
  </si>
  <si>
    <t xml:space="preserve">فروشگاههای زنجیره ای افق کوروش </t>
  </si>
  <si>
    <t xml:space="preserve">سرمایه گذاری مهر </t>
  </si>
  <si>
    <t xml:space="preserve">پگاه‌آذربایجان‌غربی‌ </t>
  </si>
  <si>
    <t xml:space="preserve">گروه سرمایه گذاری میراث فرهنگی </t>
  </si>
  <si>
    <t xml:space="preserve">بانک تجارت </t>
  </si>
  <si>
    <t xml:space="preserve">سایپا </t>
  </si>
  <si>
    <t>سایپا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</si>
</sst>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2"/>
      <color theme="1"/>
      <name val="B Nazanin"/>
      <charset val="178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rgb="FF0062AC"/>
      <name val="B Titr"/>
      <charset val="178"/>
    </font>
    <font>
      <b/>
      <sz val="12"/>
      <color rgb="FF000000"/>
      <name val="Arial"/>
      <family val="2"/>
    </font>
    <font>
      <sz val="11"/>
      <color rgb="FF262626"/>
      <name val="IRANSans"/>
      <family val="2"/>
    </font>
    <font>
      <sz val="12"/>
      <color rgb="FFFF0000"/>
      <name val="B Nazanin"/>
      <charset val="178"/>
    </font>
    <font>
      <b/>
      <sz val="12"/>
      <color rgb="FFFF0000"/>
      <name val="B Nazanin"/>
      <charset val="178"/>
    </font>
    <font>
      <sz val="12"/>
      <name val="B Nazanin"/>
      <charset val="178"/>
    </font>
    <font>
      <sz val="12"/>
      <color rgb="FFFF000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"/>
      <family val="2"/>
    </font>
    <font>
      <b/>
      <sz val="12"/>
      <name val="B Nazanin"/>
      <charset val="178"/>
    </font>
    <font>
      <sz val="10"/>
      <name val="Arial"/>
      <family val="2"/>
    </font>
    <font>
      <sz val="10"/>
      <color rgb="FFFF0000"/>
      <name val="Arial"/>
      <family val="2"/>
    </font>
    <font>
      <sz val="12"/>
      <color rgb="FF000000"/>
      <name val="Microsoft Sans Serif"/>
      <family val="2"/>
    </font>
    <font>
      <b/>
      <sz val="10"/>
      <color rgb="FF000000"/>
      <name val="Arial"/>
      <family val="2"/>
    </font>
    <font>
      <b/>
      <sz val="12"/>
      <color rgb="FFEE0000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11"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top"/>
    </xf>
    <xf numFmtId="3" fontId="4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Alignment="1">
      <alignment horizontal="center"/>
    </xf>
    <xf numFmtId="37" fontId="9" fillId="0" borderId="0" xfId="0" applyNumberFormat="1" applyFont="1" applyAlignment="1">
      <alignment horizontal="center"/>
    </xf>
    <xf numFmtId="37" fontId="3" fillId="0" borderId="5" xfId="0" applyNumberFormat="1" applyFont="1" applyBorder="1" applyAlignment="1">
      <alignment horizontal="center" vertical="top"/>
    </xf>
    <xf numFmtId="0" fontId="9" fillId="0" borderId="0" xfId="0" applyFont="1" applyAlignment="1">
      <alignment horizontal="left"/>
    </xf>
    <xf numFmtId="3" fontId="0" fillId="0" borderId="0" xfId="0" applyNumberFormat="1" applyAlignment="1">
      <alignment horizontal="left"/>
    </xf>
    <xf numFmtId="3" fontId="10" fillId="0" borderId="0" xfId="0" applyNumberFormat="1" applyFont="1" applyAlignment="1">
      <alignment horizontal="left"/>
    </xf>
    <xf numFmtId="10" fontId="6" fillId="0" borderId="0" xfId="0" applyNumberFormat="1" applyFont="1" applyAlignment="1">
      <alignment horizontal="left"/>
    </xf>
    <xf numFmtId="10" fontId="7" fillId="0" borderId="0" xfId="0" applyNumberFormat="1" applyFont="1" applyAlignment="1">
      <alignment horizontal="left"/>
    </xf>
    <xf numFmtId="10" fontId="0" fillId="0" borderId="0" xfId="0" applyNumberFormat="1" applyAlignment="1">
      <alignment horizontal="left"/>
    </xf>
    <xf numFmtId="0" fontId="6" fillId="0" borderId="2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top"/>
    </xf>
    <xf numFmtId="10" fontId="6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7" fontId="1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37" fontId="9" fillId="0" borderId="0" xfId="0" applyNumberFormat="1" applyFont="1" applyAlignment="1">
      <alignment horizontal="center" vertical="center"/>
    </xf>
    <xf numFmtId="37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37" fontId="12" fillId="0" borderId="5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top"/>
    </xf>
    <xf numFmtId="0" fontId="9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 readingOrder="2"/>
    </xf>
    <xf numFmtId="0" fontId="3" fillId="0" borderId="6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3" fontId="0" fillId="2" borderId="0" xfId="0" applyNumberFormat="1" applyFill="1" applyAlignment="1">
      <alignment horizontal="left"/>
    </xf>
    <xf numFmtId="37" fontId="4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3" fontId="4" fillId="2" borderId="0" xfId="0" applyNumberFormat="1" applyFont="1" applyFill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6" fillId="2" borderId="0" xfId="0" applyNumberFormat="1" applyFont="1" applyFill="1" applyAlignment="1">
      <alignment horizontal="left"/>
    </xf>
    <xf numFmtId="3" fontId="3" fillId="2" borderId="5" xfId="0" applyNumberFormat="1" applyFont="1" applyFill="1" applyBorder="1" applyAlignment="1">
      <alignment horizontal="center" vertical="center"/>
    </xf>
    <xf numFmtId="37" fontId="3" fillId="2" borderId="5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3" fontId="6" fillId="0" borderId="0" xfId="0" applyNumberFormat="1" applyFont="1" applyAlignment="1">
      <alignment horizontal="left"/>
    </xf>
    <xf numFmtId="3" fontId="3" fillId="0" borderId="8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left"/>
    </xf>
    <xf numFmtId="37" fontId="3" fillId="2" borderId="5" xfId="0" applyNumberFormat="1" applyFont="1" applyFill="1" applyBorder="1" applyAlignment="1">
      <alignment horizontal="center" vertical="top"/>
    </xf>
    <xf numFmtId="37" fontId="9" fillId="2" borderId="0" xfId="0" applyNumberFormat="1" applyFont="1" applyFill="1" applyAlignment="1">
      <alignment horizontal="center"/>
    </xf>
    <xf numFmtId="0" fontId="15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wrapText="1"/>
    </xf>
    <xf numFmtId="0" fontId="0" fillId="2" borderId="0" xfId="0" applyFill="1"/>
    <xf numFmtId="3" fontId="16" fillId="2" borderId="0" xfId="0" applyNumberFormat="1" applyFont="1" applyFill="1" applyAlignment="1">
      <alignment wrapText="1"/>
    </xf>
    <xf numFmtId="0" fontId="0" fillId="2" borderId="0" xfId="0" applyFill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center"/>
    </xf>
    <xf numFmtId="0" fontId="6" fillId="2" borderId="0" xfId="0" applyFont="1" applyFill="1" applyAlignment="1">
      <alignment horizontal="right" vertical="center"/>
    </xf>
    <xf numFmtId="10" fontId="6" fillId="2" borderId="0" xfId="0" applyNumberFormat="1" applyFont="1" applyFill="1" applyAlignment="1">
      <alignment horizontal="right"/>
    </xf>
    <xf numFmtId="3" fontId="6" fillId="2" borderId="0" xfId="0" applyNumberFormat="1" applyFont="1" applyFill="1" applyAlignment="1">
      <alignment horizontal="right"/>
    </xf>
    <xf numFmtId="0" fontId="6" fillId="2" borderId="0" xfId="0" applyFont="1" applyFill="1" applyAlignment="1">
      <alignment horizontal="right"/>
    </xf>
    <xf numFmtId="0" fontId="7" fillId="2" borderId="0" xfId="0" applyFont="1" applyFill="1" applyAlignment="1">
      <alignment horizontal="right" vertical="center"/>
    </xf>
    <xf numFmtId="10" fontId="7" fillId="2" borderId="0" xfId="0" applyNumberFormat="1" applyFont="1" applyFill="1" applyAlignment="1">
      <alignment horizontal="right"/>
    </xf>
    <xf numFmtId="3" fontId="7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3" fillId="2" borderId="0" xfId="0" applyFont="1" applyFill="1" applyAlignment="1">
      <alignment horizontal="right" vertical="center" wrapText="1"/>
    </xf>
    <xf numFmtId="10" fontId="0" fillId="2" borderId="0" xfId="0" applyNumberFormat="1" applyFill="1" applyAlignment="1">
      <alignment horizontal="right"/>
    </xf>
    <xf numFmtId="3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10" fontId="4" fillId="2" borderId="0" xfId="0" applyNumberFormat="1" applyFont="1" applyFill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1" fontId="6" fillId="0" borderId="0" xfId="0" applyNumberFormat="1" applyFont="1" applyAlignment="1">
      <alignment horizontal="left"/>
    </xf>
    <xf numFmtId="1" fontId="7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left" wrapText="1"/>
    </xf>
    <xf numFmtId="1" fontId="0" fillId="0" borderId="0" xfId="0" applyNumberFormat="1" applyAlignment="1">
      <alignment horizontal="left"/>
    </xf>
    <xf numFmtId="3" fontId="21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center" vertical="top"/>
    </xf>
    <xf numFmtId="3" fontId="3" fillId="0" borderId="8" xfId="0" applyNumberFormat="1" applyFont="1" applyBorder="1" applyAlignment="1">
      <alignment horizontal="center" vertical="top"/>
    </xf>
    <xf numFmtId="38" fontId="3" fillId="2" borderId="10" xfId="0" applyNumberFormat="1" applyFont="1" applyFill="1" applyBorder="1" applyAlignment="1">
      <alignment horizontal="center" vertical="center"/>
    </xf>
    <xf numFmtId="38" fontId="0" fillId="2" borderId="0" xfId="0" applyNumberForma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0" fontId="16" fillId="2" borderId="0" xfId="0" applyNumberFormat="1" applyFont="1" applyFill="1" applyAlignment="1">
      <alignment wrapText="1"/>
    </xf>
    <xf numFmtId="3" fontId="7" fillId="0" borderId="0" xfId="0" applyNumberFormat="1" applyFont="1" applyAlignment="1">
      <alignment horizontal="left"/>
    </xf>
    <xf numFmtId="3" fontId="9" fillId="0" borderId="0" xfId="0" applyNumberFormat="1" applyFont="1" applyAlignment="1">
      <alignment horizontal="left"/>
    </xf>
    <xf numFmtId="0" fontId="4" fillId="2" borderId="0" xfId="0" applyFont="1" applyFill="1" applyAlignment="1">
      <alignment horizontal="center" vertical="center"/>
    </xf>
    <xf numFmtId="9" fontId="4" fillId="2" borderId="0" xfId="0" applyNumberFormat="1" applyFont="1" applyFill="1" applyAlignment="1">
      <alignment horizontal="center" vertical="center"/>
    </xf>
    <xf numFmtId="1" fontId="6" fillId="2" borderId="0" xfId="0" applyNumberFormat="1" applyFont="1" applyFill="1" applyAlignment="1">
      <alignment horizontal="left"/>
    </xf>
    <xf numFmtId="9" fontId="4" fillId="0" borderId="7" xfId="0" applyNumberFormat="1" applyFont="1" applyBorder="1" applyAlignment="1">
      <alignment horizontal="center" vertical="center" wrapText="1" readingOrder="2"/>
    </xf>
    <xf numFmtId="38" fontId="3" fillId="2" borderId="5" xfId="0" applyNumberFormat="1" applyFont="1" applyFill="1" applyBorder="1" applyAlignment="1">
      <alignment horizontal="center" vertical="top"/>
    </xf>
    <xf numFmtId="9" fontId="3" fillId="0" borderId="5" xfId="0" applyNumberFormat="1" applyFont="1" applyBorder="1" applyAlignment="1">
      <alignment horizontal="center" vertical="top"/>
    </xf>
    <xf numFmtId="10" fontId="9" fillId="0" borderId="0" xfId="0" applyNumberFormat="1" applyFont="1" applyAlignment="1">
      <alignment horizontal="center"/>
    </xf>
    <xf numFmtId="37" fontId="7" fillId="0" borderId="0" xfId="0" applyNumberFormat="1" applyFont="1" applyAlignment="1">
      <alignment horizont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5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left"/>
    </xf>
    <xf numFmtId="0" fontId="19" fillId="2" borderId="0" xfId="0" applyFont="1" applyFill="1" applyAlignment="1">
      <alignment horizontal="left"/>
    </xf>
    <xf numFmtId="10" fontId="18" fillId="2" borderId="3" xfId="0" applyNumberFormat="1" applyFont="1" applyFill="1" applyBorder="1" applyAlignment="1">
      <alignment horizontal="center" vertical="center" wrapText="1"/>
    </xf>
    <xf numFmtId="10" fontId="19" fillId="2" borderId="0" xfId="0" applyNumberFormat="1" applyFont="1" applyFill="1" applyAlignment="1">
      <alignment horizontal="center" vertical="center"/>
    </xf>
    <xf numFmtId="0" fontId="6" fillId="2" borderId="0" xfId="0" applyFont="1" applyFill="1"/>
    <xf numFmtId="10" fontId="6" fillId="2" borderId="0" xfId="0" applyNumberFormat="1" applyFont="1" applyFill="1"/>
    <xf numFmtId="0" fontId="4" fillId="2" borderId="2" xfId="0" applyFont="1" applyFill="1" applyBorder="1"/>
    <xf numFmtId="0" fontId="4" fillId="2" borderId="2" xfId="0" applyFont="1" applyFill="1" applyBorder="1" applyAlignment="1">
      <alignment horizontal="left"/>
    </xf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/>
    </xf>
    <xf numFmtId="10" fontId="13" fillId="0" borderId="2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37" fontId="4" fillId="2" borderId="0" xfId="0" applyNumberFormat="1" applyFont="1" applyFill="1" applyAlignment="1">
      <alignment horizontal="right" vertical="center"/>
    </xf>
    <xf numFmtId="37" fontId="6" fillId="2" borderId="0" xfId="0" applyNumberFormat="1" applyFont="1" applyFill="1" applyAlignment="1">
      <alignment horizontal="right" vertical="center"/>
    </xf>
    <xf numFmtId="38" fontId="5" fillId="2" borderId="0" xfId="0" applyNumberFormat="1" applyFont="1" applyFill="1" applyAlignment="1">
      <alignment horizontal="right" vertical="center"/>
    </xf>
    <xf numFmtId="0" fontId="3" fillId="2" borderId="3" xfId="0" applyFont="1" applyFill="1" applyBorder="1" applyAlignment="1">
      <alignment horizontal="center" vertical="center" wrapText="1" readingOrder="2"/>
    </xf>
    <xf numFmtId="0" fontId="6" fillId="2" borderId="2" xfId="0" applyFont="1" applyFill="1" applyBorder="1" applyAlignment="1">
      <alignment horizontal="center" readingOrder="2"/>
    </xf>
    <xf numFmtId="38" fontId="3" fillId="2" borderId="3" xfId="0" applyNumberFormat="1" applyFont="1" applyFill="1" applyBorder="1" applyAlignment="1">
      <alignment horizontal="center" vertical="center" wrapText="1" readingOrder="2"/>
    </xf>
    <xf numFmtId="37" fontId="4" fillId="2" borderId="0" xfId="0" applyNumberFormat="1" applyFont="1" applyFill="1" applyAlignment="1">
      <alignment horizontal="center" vertical="center" readingOrder="2"/>
    </xf>
    <xf numFmtId="37" fontId="6" fillId="2" borderId="0" xfId="0" applyNumberFormat="1" applyFont="1" applyFill="1" applyAlignment="1">
      <alignment horizontal="center" vertical="center" readingOrder="2"/>
    </xf>
    <xf numFmtId="37" fontId="4" fillId="2" borderId="2" xfId="0" applyNumberFormat="1" applyFont="1" applyFill="1" applyBorder="1" applyAlignment="1">
      <alignment horizontal="center" vertical="center" readingOrder="2"/>
    </xf>
    <xf numFmtId="38" fontId="5" fillId="2" borderId="0" xfId="0" applyNumberFormat="1" applyFont="1" applyFill="1" applyAlignment="1">
      <alignment horizontal="center" vertical="center" readingOrder="2"/>
    </xf>
    <xf numFmtId="38" fontId="5" fillId="2" borderId="2" xfId="0" applyNumberFormat="1" applyFont="1" applyFill="1" applyBorder="1" applyAlignment="1">
      <alignment horizontal="center" vertical="center" readingOrder="2"/>
    </xf>
    <xf numFmtId="37" fontId="13" fillId="2" borderId="0" xfId="0" applyNumberFormat="1" applyFont="1" applyFill="1" applyAlignment="1">
      <alignment horizontal="center" vertical="center" readingOrder="2"/>
    </xf>
    <xf numFmtId="37" fontId="17" fillId="2" borderId="0" xfId="0" applyNumberFormat="1" applyFont="1" applyFill="1" applyAlignment="1">
      <alignment horizontal="center" vertical="center" readingOrder="2"/>
    </xf>
    <xf numFmtId="0" fontId="0" fillId="2" borderId="0" xfId="0" applyFill="1" applyAlignment="1">
      <alignment horizontal="center" readingOrder="2"/>
    </xf>
    <xf numFmtId="38" fontId="0" fillId="2" borderId="0" xfId="0" applyNumberFormat="1" applyFill="1" applyAlignment="1">
      <alignment horizontal="center" readingOrder="2"/>
    </xf>
    <xf numFmtId="37" fontId="6" fillId="2" borderId="0" xfId="0" applyNumberFormat="1" applyFont="1" applyFill="1" applyAlignment="1">
      <alignment horizontal="center" vertical="center"/>
    </xf>
    <xf numFmtId="38" fontId="4" fillId="2" borderId="2" xfId="0" applyNumberFormat="1" applyFont="1" applyFill="1" applyBorder="1" applyAlignment="1">
      <alignment horizontal="center" vertical="center"/>
    </xf>
    <xf numFmtId="37" fontId="4" fillId="2" borderId="2" xfId="0" applyNumberFormat="1" applyFont="1" applyFill="1" applyBorder="1" applyAlignment="1">
      <alignment horizontal="center" vertical="center"/>
    </xf>
    <xf numFmtId="37" fontId="5" fillId="2" borderId="2" xfId="0" applyNumberFormat="1" applyFont="1" applyFill="1" applyBorder="1" applyAlignment="1">
      <alignment horizontal="center" vertical="center"/>
    </xf>
    <xf numFmtId="37" fontId="14" fillId="2" borderId="0" xfId="0" applyNumberFormat="1" applyFont="1" applyFill="1" applyAlignment="1">
      <alignment horizontal="center" vertical="center"/>
    </xf>
    <xf numFmtId="37" fontId="13" fillId="2" borderId="2" xfId="0" applyNumberFormat="1" applyFont="1" applyFill="1" applyBorder="1" applyAlignment="1">
      <alignment horizontal="center" vertical="center"/>
    </xf>
    <xf numFmtId="10" fontId="3" fillId="0" borderId="8" xfId="0" applyNumberFormat="1" applyFont="1" applyBorder="1" applyAlignment="1">
      <alignment horizontal="center" vertical="top"/>
    </xf>
    <xf numFmtId="10" fontId="4" fillId="2" borderId="0" xfId="0" applyNumberFormat="1" applyFont="1" applyFill="1" applyAlignment="1">
      <alignment horizontal="left"/>
    </xf>
    <xf numFmtId="3" fontId="4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vertical="center" wrapText="1"/>
    </xf>
    <xf numFmtId="10" fontId="13" fillId="0" borderId="0" xfId="0" applyNumberFormat="1" applyFont="1" applyAlignment="1">
      <alignment horizontal="center" vertical="center"/>
    </xf>
    <xf numFmtId="10" fontId="13" fillId="2" borderId="2" xfId="0" applyNumberFormat="1" applyFont="1" applyFill="1" applyBorder="1" applyAlignment="1">
      <alignment horizontal="center" vertical="top"/>
    </xf>
    <xf numFmtId="10" fontId="13" fillId="2" borderId="0" xfId="0" applyNumberFormat="1" applyFont="1" applyFill="1" applyAlignment="1">
      <alignment horizontal="center" vertical="top"/>
    </xf>
    <xf numFmtId="10" fontId="18" fillId="2" borderId="5" xfId="0" applyNumberFormat="1" applyFont="1" applyFill="1" applyBorder="1" applyAlignment="1">
      <alignment horizontal="center" vertical="top"/>
    </xf>
    <xf numFmtId="10" fontId="13" fillId="0" borderId="0" xfId="0" applyNumberFormat="1" applyFont="1" applyAlignment="1">
      <alignment horizontal="center" vertical="top"/>
    </xf>
    <xf numFmtId="0" fontId="13" fillId="2" borderId="0" xfId="0" applyFont="1" applyFill="1" applyAlignment="1">
      <alignment horizontal="center" vertical="center"/>
    </xf>
    <xf numFmtId="3" fontId="13" fillId="2" borderId="0" xfId="0" applyNumberFormat="1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38" fontId="4" fillId="2" borderId="0" xfId="0" applyNumberFormat="1" applyFont="1" applyFill="1" applyAlignment="1">
      <alignment horizontal="center" vertical="center"/>
    </xf>
    <xf numFmtId="10" fontId="13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10" fontId="16" fillId="2" borderId="0" xfId="0" applyNumberFormat="1" applyFont="1" applyFill="1" applyAlignment="1">
      <alignment horizontal="center" vertical="center" wrapText="1"/>
    </xf>
    <xf numFmtId="10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10" fontId="4" fillId="2" borderId="0" xfId="0" applyNumberFormat="1" applyFont="1" applyFill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top"/>
    </xf>
    <xf numFmtId="4" fontId="6" fillId="0" borderId="0" xfId="0" applyNumberFormat="1" applyFont="1" applyAlignment="1">
      <alignment horizontal="left"/>
    </xf>
    <xf numFmtId="4" fontId="3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left"/>
    </xf>
    <xf numFmtId="4" fontId="4" fillId="0" borderId="0" xfId="0" applyNumberFormat="1" applyFont="1" applyAlignment="1">
      <alignment horizontal="center" vertical="top"/>
    </xf>
    <xf numFmtId="4" fontId="0" fillId="0" borderId="0" xfId="0" applyNumberFormat="1" applyAlignment="1">
      <alignment horizontal="left"/>
    </xf>
    <xf numFmtId="10" fontId="10" fillId="0" borderId="0" xfId="0" applyNumberFormat="1" applyFont="1" applyAlignment="1">
      <alignment horizontal="left"/>
    </xf>
    <xf numFmtId="0" fontId="22" fillId="2" borderId="0" xfId="0" applyFont="1" applyFill="1" applyAlignment="1">
      <alignment horizontal="left"/>
    </xf>
    <xf numFmtId="37" fontId="18" fillId="2" borderId="11" xfId="0" applyNumberFormat="1" applyFont="1" applyFill="1" applyBorder="1" applyAlignment="1">
      <alignment horizontal="center" vertical="center" readingOrder="2"/>
    </xf>
    <xf numFmtId="37" fontId="18" fillId="2" borderId="0" xfId="0" applyNumberFormat="1" applyFont="1" applyFill="1" applyAlignment="1">
      <alignment horizontal="center" vertical="center" readingOrder="2"/>
    </xf>
    <xf numFmtId="0" fontId="3" fillId="2" borderId="0" xfId="0" applyFont="1" applyFill="1" applyAlignment="1">
      <alignment vertical="center"/>
    </xf>
    <xf numFmtId="37" fontId="3" fillId="2" borderId="11" xfId="0" applyNumberFormat="1" applyFont="1" applyFill="1" applyBorder="1" applyAlignment="1">
      <alignment horizontal="center" vertical="center" readingOrder="2"/>
    </xf>
    <xf numFmtId="37" fontId="3" fillId="2" borderId="0" xfId="0" applyNumberFormat="1" applyFont="1" applyFill="1" applyAlignment="1">
      <alignment horizontal="center" vertical="center" readingOrder="2"/>
    </xf>
    <xf numFmtId="3" fontId="6" fillId="2" borderId="0" xfId="0" applyNumberFormat="1" applyFont="1" applyFill="1" applyAlignment="1">
      <alignment horizontal="right" vertical="center"/>
    </xf>
    <xf numFmtId="3" fontId="0" fillId="2" borderId="0" xfId="0" applyNumberFormat="1" applyFill="1"/>
    <xf numFmtId="0" fontId="3" fillId="2" borderId="10" xfId="0" applyFont="1" applyFill="1" applyBorder="1" applyAlignment="1">
      <alignment horizontal="center" vertical="center" wrapText="1" readingOrder="2"/>
    </xf>
    <xf numFmtId="0" fontId="14" fillId="0" borderId="0" xfId="0" applyFont="1" applyAlignment="1">
      <alignment horizontal="center" vertical="center"/>
    </xf>
    <xf numFmtId="10" fontId="18" fillId="2" borderId="0" xfId="0" applyNumberFormat="1" applyFont="1" applyFill="1" applyAlignment="1">
      <alignment horizontal="center" vertical="center" wrapText="1"/>
    </xf>
    <xf numFmtId="10" fontId="5" fillId="2" borderId="0" xfId="0" applyNumberFormat="1" applyFont="1" applyFill="1" applyAlignment="1">
      <alignment horizontal="center" vertical="top"/>
    </xf>
    <xf numFmtId="10" fontId="5" fillId="2" borderId="0" xfId="0" applyNumberFormat="1" applyFont="1" applyFill="1" applyAlignment="1">
      <alignment horizontal="center" vertical="center"/>
    </xf>
    <xf numFmtId="10" fontId="11" fillId="2" borderId="0" xfId="0" applyNumberFormat="1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38" fontId="3" fillId="2" borderId="11" xfId="0" applyNumberFormat="1" applyFont="1" applyFill="1" applyBorder="1" applyAlignment="1">
      <alignment horizontal="center" vertical="center"/>
    </xf>
    <xf numFmtId="0" fontId="22" fillId="2" borderId="0" xfId="0" applyFont="1" applyFill="1" applyAlignment="1">
      <alignment horizontal="right" vertical="center"/>
    </xf>
    <xf numFmtId="10" fontId="22" fillId="2" borderId="0" xfId="0" applyNumberFormat="1" applyFont="1" applyFill="1" applyAlignment="1">
      <alignment horizontal="right"/>
    </xf>
    <xf numFmtId="3" fontId="22" fillId="2" borderId="0" xfId="0" applyNumberFormat="1" applyFont="1" applyFill="1" applyAlignment="1">
      <alignment horizontal="right"/>
    </xf>
    <xf numFmtId="0" fontId="22" fillId="2" borderId="0" xfId="0" applyFont="1" applyFill="1" applyAlignment="1">
      <alignment horizontal="right"/>
    </xf>
    <xf numFmtId="10" fontId="9" fillId="2" borderId="0" xfId="0" applyNumberFormat="1" applyFont="1" applyFill="1"/>
    <xf numFmtId="0" fontId="9" fillId="2" borderId="0" xfId="0" applyFont="1" applyFill="1"/>
    <xf numFmtId="10" fontId="6" fillId="2" borderId="0" xfId="0" applyNumberFormat="1" applyFont="1" applyFill="1" applyAlignment="1">
      <alignment horizontal="center" vertical="center"/>
    </xf>
    <xf numFmtId="10" fontId="7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/>
    </xf>
    <xf numFmtId="10" fontId="22" fillId="2" borderId="0" xfId="0" applyNumberFormat="1" applyFont="1" applyFill="1" applyAlignment="1">
      <alignment horizontal="center" vertical="center"/>
    </xf>
    <xf numFmtId="9" fontId="5" fillId="2" borderId="11" xfId="0" applyNumberFormat="1" applyFont="1" applyFill="1" applyBorder="1" applyAlignment="1">
      <alignment horizontal="center" vertical="center"/>
    </xf>
    <xf numFmtId="10" fontId="13" fillId="2" borderId="0" xfId="0" applyNumberFormat="1" applyFont="1" applyFill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top"/>
    </xf>
    <xf numFmtId="37" fontId="7" fillId="2" borderId="0" xfId="0" applyNumberFormat="1" applyFont="1" applyFill="1" applyAlignment="1">
      <alignment horizontal="center"/>
    </xf>
    <xf numFmtId="10" fontId="5" fillId="2" borderId="2" xfId="0" applyNumberFormat="1" applyFont="1" applyFill="1" applyBorder="1" applyAlignment="1">
      <alignment horizontal="center" vertical="top"/>
    </xf>
    <xf numFmtId="10" fontId="6" fillId="2" borderId="0" xfId="0" applyNumberFormat="1" applyFont="1" applyFill="1" applyAlignment="1">
      <alignment horizontal="center"/>
    </xf>
    <xf numFmtId="10" fontId="6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center" vertical="top"/>
    </xf>
    <xf numFmtId="3" fontId="10" fillId="2" borderId="0" xfId="0" applyNumberFormat="1" applyFont="1" applyFill="1" applyAlignment="1">
      <alignment horizontal="left"/>
    </xf>
    <xf numFmtId="3" fontId="4" fillId="0" borderId="4" xfId="0" applyNumberFormat="1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18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10" fontId="3" fillId="0" borderId="2" xfId="0" applyNumberFormat="1" applyFont="1" applyBorder="1" applyAlignment="1">
      <alignment horizontal="center" vertical="center" wrapText="1"/>
    </xf>
    <xf numFmtId="37" fontId="12" fillId="2" borderId="11" xfId="0" applyNumberFormat="1" applyFont="1" applyFill="1" applyBorder="1" applyAlignment="1">
      <alignment horizontal="center" vertical="center" readingOrder="2"/>
    </xf>
    <xf numFmtId="10" fontId="13" fillId="0" borderId="9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38" fontId="11" fillId="2" borderId="0" xfId="0" applyNumberFormat="1" applyFont="1" applyFill="1" applyAlignment="1">
      <alignment horizontal="center" vertical="center"/>
    </xf>
    <xf numFmtId="38" fontId="12" fillId="2" borderId="1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/>
    </xf>
    <xf numFmtId="38" fontId="3" fillId="2" borderId="3" xfId="0" applyNumberFormat="1" applyFont="1" applyFill="1" applyBorder="1" applyAlignment="1">
      <alignment horizontal="center" vertical="center" wrapText="1"/>
    </xf>
    <xf numFmtId="38" fontId="13" fillId="2" borderId="0" xfId="0" applyNumberFormat="1" applyFont="1" applyFill="1" applyAlignment="1">
      <alignment horizontal="center" vertical="center" readingOrder="2"/>
    </xf>
    <xf numFmtId="38" fontId="18" fillId="2" borderId="11" xfId="0" applyNumberFormat="1" applyFont="1" applyFill="1" applyBorder="1" applyAlignment="1">
      <alignment horizontal="center" vertical="center" readingOrder="2"/>
    </xf>
    <xf numFmtId="38" fontId="0" fillId="2" borderId="0" xfId="0" applyNumberFormat="1" applyFill="1" applyAlignment="1">
      <alignment horizontal="left"/>
    </xf>
    <xf numFmtId="3" fontId="3" fillId="2" borderId="3" xfId="0" applyNumberFormat="1" applyFont="1" applyFill="1" applyBorder="1" applyAlignment="1">
      <alignment horizontal="center" vertical="center" wrapText="1"/>
    </xf>
    <xf numFmtId="3" fontId="20" fillId="2" borderId="0" xfId="0" applyNumberFormat="1" applyFont="1" applyFill="1" applyAlignment="1">
      <alignment horizontal="left"/>
    </xf>
    <xf numFmtId="0" fontId="4" fillId="0" borderId="0" xfId="0" applyFont="1" applyAlignment="1">
      <alignment horizontal="right" vertical="center"/>
    </xf>
    <xf numFmtId="38" fontId="3" fillId="2" borderId="0" xfId="0" applyNumberFormat="1" applyFont="1" applyFill="1" applyAlignment="1">
      <alignment horizontal="center" vertical="center"/>
    </xf>
    <xf numFmtId="37" fontId="18" fillId="2" borderId="4" xfId="0" applyNumberFormat="1" applyFont="1" applyFill="1" applyBorder="1" applyAlignment="1">
      <alignment horizontal="center" vertical="center"/>
    </xf>
    <xf numFmtId="3" fontId="3" fillId="2" borderId="11" xfId="0" applyNumberFormat="1" applyFont="1" applyFill="1" applyBorder="1" applyAlignment="1">
      <alignment horizontal="center" vertical="center"/>
    </xf>
    <xf numFmtId="38" fontId="4" fillId="0" borderId="2" xfId="0" applyNumberFormat="1" applyFont="1" applyBorder="1" applyAlignment="1">
      <alignment horizontal="center" vertical="top"/>
    </xf>
    <xf numFmtId="37" fontId="23" fillId="2" borderId="5" xfId="0" applyNumberFormat="1" applyFont="1" applyFill="1" applyBorder="1" applyAlignment="1">
      <alignment horizontal="center" vertical="center"/>
    </xf>
    <xf numFmtId="3" fontId="3" fillId="2" borderId="10" xfId="0" applyNumberFormat="1" applyFont="1" applyFill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top"/>
    </xf>
    <xf numFmtId="3" fontId="4" fillId="2" borderId="0" xfId="0" applyNumberFormat="1" applyFont="1" applyFill="1" applyAlignment="1">
      <alignment horizontal="center" vertical="top"/>
    </xf>
    <xf numFmtId="3" fontId="4" fillId="2" borderId="4" xfId="0" applyNumberFormat="1" applyFont="1" applyFill="1" applyBorder="1" applyAlignment="1">
      <alignment horizontal="center" vertical="top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7" fontId="11" fillId="2" borderId="0" xfId="0" applyNumberFormat="1" applyFont="1" applyFill="1" applyAlignment="1">
      <alignment horizontal="center" vertical="center"/>
    </xf>
    <xf numFmtId="37" fontId="12" fillId="2" borderId="5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left"/>
    </xf>
    <xf numFmtId="10" fontId="6" fillId="3" borderId="0" xfId="0" applyNumberFormat="1" applyFont="1" applyFill="1"/>
    <xf numFmtId="0" fontId="6" fillId="3" borderId="0" xfId="0" applyFont="1" applyFill="1"/>
    <xf numFmtId="3" fontId="15" fillId="2" borderId="0" xfId="0" applyNumberFormat="1" applyFont="1" applyFill="1" applyAlignment="1">
      <alignment horizontal="center" vertical="center" wrapText="1"/>
    </xf>
    <xf numFmtId="3" fontId="16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readingOrder="2"/>
    </xf>
    <xf numFmtId="3" fontId="22" fillId="2" borderId="0" xfId="0" applyNumberFormat="1" applyFont="1" applyFill="1"/>
    <xf numFmtId="0" fontId="22" fillId="2" borderId="0" xfId="0" applyFont="1" applyFill="1"/>
    <xf numFmtId="0" fontId="4" fillId="2" borderId="0" xfId="0" applyFont="1" applyFill="1" applyAlignment="1">
      <alignment horizontal="right"/>
    </xf>
    <xf numFmtId="3" fontId="13" fillId="2" borderId="0" xfId="0" applyNumberFormat="1" applyFont="1" applyFill="1" applyAlignment="1">
      <alignment horizontal="right" vertical="center"/>
    </xf>
    <xf numFmtId="0" fontId="18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 readingOrder="2"/>
    </xf>
    <xf numFmtId="10" fontId="3" fillId="2" borderId="2" xfId="0" applyNumberFormat="1" applyFont="1" applyFill="1" applyBorder="1" applyAlignment="1">
      <alignment horizontal="center" vertical="center" wrapText="1"/>
    </xf>
    <xf numFmtId="10" fontId="3" fillId="2" borderId="4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 readingOrder="2"/>
    </xf>
    <xf numFmtId="0" fontId="3" fillId="0" borderId="4" xfId="0" applyFont="1" applyBorder="1" applyAlignment="1">
      <alignment horizontal="center" vertical="center"/>
    </xf>
    <xf numFmtId="0" fontId="4" fillId="2" borderId="0" xfId="0" applyFont="1" applyFill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2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center" vertical="top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3" fillId="0" borderId="9" xfId="0" applyFont="1" applyBorder="1" applyAlignment="1">
      <alignment horizontal="center" vertical="center"/>
    </xf>
    <xf numFmtId="38" fontId="4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/>
    </xf>
    <xf numFmtId="38" fontId="3" fillId="2" borderId="2" xfId="0" applyNumberFormat="1" applyFont="1" applyFill="1" applyBorder="1" applyAlignment="1">
      <alignment horizontal="center" vertical="center"/>
    </xf>
    <xf numFmtId="38" fontId="3" fillId="2" borderId="4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2" borderId="4" xfId="0" applyFont="1" applyFill="1" applyBorder="1" applyAlignment="1">
      <alignment horizontal="center" vertical="center" readingOrder="2"/>
    </xf>
    <xf numFmtId="0" fontId="3" fillId="2" borderId="1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C49"/>
  <sheetViews>
    <sheetView rightToLeft="1" view="pageBreakPreview" zoomScaleNormal="100" zoomScaleSheetLayoutView="100" workbookViewId="0">
      <selection activeCell="B10" sqref="B10"/>
    </sheetView>
  </sheetViews>
  <sheetFormatPr defaultRowHeight="12.75" x14ac:dyDescent="0.2"/>
  <cols>
    <col min="1" max="1" width="21.140625" customWidth="1"/>
    <col min="2" max="2" width="28.5703125" customWidth="1"/>
    <col min="3" max="3" width="45.85546875" customWidth="1"/>
  </cols>
  <sheetData>
    <row r="1" spans="1:3" ht="30" customHeight="1" x14ac:dyDescent="0.2"/>
    <row r="2" spans="1:3" ht="30" customHeight="1" x14ac:dyDescent="0.2"/>
    <row r="3" spans="1:3" ht="30" customHeight="1" x14ac:dyDescent="0.2"/>
    <row r="4" spans="1:3" ht="30" customHeight="1" x14ac:dyDescent="0.2"/>
    <row r="5" spans="1:3" ht="30" customHeight="1" x14ac:dyDescent="0.2">
      <c r="B5" s="269"/>
    </row>
    <row r="6" spans="1:3" ht="30" customHeight="1" x14ac:dyDescent="0.2">
      <c r="B6" s="269"/>
    </row>
    <row r="7" spans="1:3" ht="30" customHeight="1" x14ac:dyDescent="0.2">
      <c r="A7" s="268" t="s">
        <v>87</v>
      </c>
      <c r="B7" s="268"/>
      <c r="C7" s="268"/>
    </row>
    <row r="8" spans="1:3" ht="30" customHeight="1" x14ac:dyDescent="0.2">
      <c r="A8" s="268" t="s">
        <v>86</v>
      </c>
      <c r="B8" s="268"/>
      <c r="C8" s="268"/>
    </row>
    <row r="9" spans="1:3" ht="30" customHeight="1" x14ac:dyDescent="0.2">
      <c r="A9" s="268" t="s">
        <v>143</v>
      </c>
      <c r="B9" s="268"/>
      <c r="C9" s="268"/>
    </row>
    <row r="10" spans="1:3" ht="30" customHeight="1" x14ac:dyDescent="0.2"/>
    <row r="11" spans="1:3" ht="30" customHeight="1" x14ac:dyDescent="0.2"/>
    <row r="12" spans="1:3" ht="30" customHeight="1" x14ac:dyDescent="0.2"/>
    <row r="13" spans="1:3" ht="30" customHeight="1" x14ac:dyDescent="0.2"/>
    <row r="14" spans="1:3" ht="30" customHeight="1" x14ac:dyDescent="0.2"/>
    <row r="15" spans="1:3" ht="30" customHeight="1" x14ac:dyDescent="0.2"/>
    <row r="16" spans="1:3" ht="30" customHeight="1" x14ac:dyDescent="0.2"/>
    <row r="17" ht="30" customHeight="1" x14ac:dyDescent="0.2"/>
    <row r="18" ht="30" customHeight="1" x14ac:dyDescent="0.2"/>
    <row r="19" ht="30" customHeight="1" x14ac:dyDescent="0.2"/>
    <row r="20" ht="30" customHeight="1" x14ac:dyDescent="0.2"/>
    <row r="21" ht="30" customHeight="1" x14ac:dyDescent="0.2"/>
    <row r="22" ht="30" customHeight="1" x14ac:dyDescent="0.2"/>
    <row r="23" ht="30" customHeight="1" x14ac:dyDescent="0.2"/>
    <row r="24" ht="30" customHeight="1" x14ac:dyDescent="0.2"/>
    <row r="25" ht="30" customHeight="1" x14ac:dyDescent="0.2"/>
    <row r="26" ht="30" customHeight="1" x14ac:dyDescent="0.2"/>
    <row r="27" ht="30" customHeight="1" x14ac:dyDescent="0.2"/>
    <row r="28" ht="30" customHeight="1" x14ac:dyDescent="0.2"/>
    <row r="29" ht="30" customHeight="1" x14ac:dyDescent="0.2"/>
    <row r="30" ht="30" customHeight="1" x14ac:dyDescent="0.2"/>
    <row r="31" ht="30" customHeight="1" x14ac:dyDescent="0.2"/>
    <row r="32" ht="30" customHeight="1" x14ac:dyDescent="0.2"/>
    <row r="33" ht="30" customHeight="1" x14ac:dyDescent="0.2"/>
    <row r="34" ht="30" customHeight="1" x14ac:dyDescent="0.2"/>
    <row r="35" ht="30" customHeight="1" x14ac:dyDescent="0.2"/>
    <row r="36" ht="30" customHeight="1" x14ac:dyDescent="0.2"/>
    <row r="37" ht="30" customHeight="1" x14ac:dyDescent="0.2"/>
    <row r="38" ht="30" customHeight="1" x14ac:dyDescent="0.2"/>
    <row r="39" ht="30" customHeight="1" x14ac:dyDescent="0.2"/>
    <row r="40" ht="30" customHeight="1" x14ac:dyDescent="0.2"/>
    <row r="41" ht="30" customHeight="1" x14ac:dyDescent="0.2"/>
    <row r="42" ht="30" customHeight="1" x14ac:dyDescent="0.2"/>
    <row r="43" ht="30" customHeight="1" x14ac:dyDescent="0.2"/>
    <row r="44" ht="30" customHeight="1" x14ac:dyDescent="0.2"/>
    <row r="45" ht="30" customHeight="1" x14ac:dyDescent="0.2"/>
    <row r="46" ht="30" customHeight="1" x14ac:dyDescent="0.2"/>
    <row r="47" ht="30" customHeight="1" x14ac:dyDescent="0.2"/>
    <row r="48" ht="30" customHeight="1" x14ac:dyDescent="0.2"/>
    <row r="49" ht="30" customHeight="1" x14ac:dyDescent="0.2"/>
  </sheetData>
  <mergeCells count="4">
    <mergeCell ref="A7:C7"/>
    <mergeCell ref="A8:C8"/>
    <mergeCell ref="A9:C9"/>
    <mergeCell ref="B5:B6"/>
  </mergeCells>
  <pageMargins left="0.39" right="0.39" top="0.39" bottom="0.39" header="0" footer="0"/>
  <pageSetup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Z12"/>
  <sheetViews>
    <sheetView rightToLeft="1" view="pageBreakPreview" zoomScale="60" zoomScaleNormal="100" workbookViewId="0">
      <selection activeCell="H13" sqref="H13"/>
    </sheetView>
  </sheetViews>
  <sheetFormatPr defaultColWidth="9.140625" defaultRowHeight="30" customHeight="1" x14ac:dyDescent="0.2"/>
  <cols>
    <col min="1" max="1" width="5.140625" style="9" customWidth="1"/>
    <col min="2" max="2" width="36.28515625" style="9" customWidth="1"/>
    <col min="3" max="3" width="1.28515625" style="9" customWidth="1"/>
    <col min="4" max="4" width="19.140625" style="9" customWidth="1"/>
    <col min="5" max="5" width="1.28515625" style="9" customWidth="1"/>
    <col min="6" max="6" width="14.85546875" style="9" customWidth="1"/>
    <col min="7" max="7" width="1.28515625" style="9" customWidth="1"/>
    <col min="8" max="8" width="17.7109375" style="9" customWidth="1"/>
    <col min="9" max="9" width="1.28515625" style="9" customWidth="1"/>
    <col min="10" max="10" width="19.7109375" style="9" customWidth="1"/>
    <col min="11" max="11" width="0.28515625" style="9" customWidth="1"/>
    <col min="12" max="13" width="9.140625" style="9"/>
    <col min="14" max="14" width="52" style="9" bestFit="1" customWidth="1"/>
    <col min="15" max="15" width="1.28515625" style="9" customWidth="1"/>
    <col min="16" max="16" width="14.28515625" style="9" customWidth="1"/>
    <col min="17" max="17" width="1.28515625" style="9" customWidth="1"/>
    <col min="18" max="18" width="10.42578125" style="9" customWidth="1"/>
    <col min="19" max="19" width="1.28515625" style="9" customWidth="1"/>
    <col min="20" max="20" width="15.5703125" style="9" customWidth="1"/>
    <col min="21" max="21" width="1.28515625" style="9" customWidth="1"/>
    <col min="22" max="22" width="14.28515625" style="9" customWidth="1"/>
    <col min="23" max="23" width="1.28515625" style="9" customWidth="1"/>
    <col min="24" max="24" width="10.42578125" style="9" customWidth="1"/>
    <col min="25" max="25" width="1.28515625" style="9" customWidth="1"/>
    <col min="26" max="26" width="15.5703125" style="9" customWidth="1"/>
    <col min="27" max="16384" width="9.140625" style="9"/>
  </cols>
  <sheetData>
    <row r="1" spans="1:26" ht="30" customHeight="1" x14ac:dyDescent="0.2">
      <c r="A1" s="281" t="s">
        <v>88</v>
      </c>
      <c r="B1" s="281"/>
      <c r="C1" s="281"/>
      <c r="D1" s="281"/>
      <c r="E1" s="281"/>
      <c r="F1" s="281"/>
      <c r="G1" s="281"/>
      <c r="H1" s="281"/>
      <c r="I1" s="281"/>
      <c r="J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</row>
    <row r="2" spans="1:26" ht="30" customHeight="1" x14ac:dyDescent="0.2">
      <c r="A2" s="281" t="s">
        <v>30</v>
      </c>
      <c r="B2" s="281"/>
      <c r="C2" s="281"/>
      <c r="D2" s="281"/>
      <c r="E2" s="281"/>
      <c r="F2" s="281"/>
      <c r="G2" s="281"/>
      <c r="H2" s="281"/>
      <c r="I2" s="281"/>
      <c r="J2" s="281"/>
      <c r="N2" s="281"/>
      <c r="O2" s="281"/>
      <c r="P2" s="281"/>
      <c r="Q2" s="281"/>
      <c r="R2" s="281"/>
      <c r="S2" s="281"/>
      <c r="T2" s="281"/>
      <c r="U2" s="281"/>
      <c r="V2" s="281"/>
      <c r="W2" s="281"/>
      <c r="X2" s="281"/>
      <c r="Y2" s="281"/>
      <c r="Z2" s="281"/>
    </row>
    <row r="3" spans="1:26" ht="30" customHeight="1" x14ac:dyDescent="0.2">
      <c r="A3" s="281" t="s">
        <v>143</v>
      </c>
      <c r="B3" s="281"/>
      <c r="C3" s="281"/>
      <c r="D3" s="281"/>
      <c r="E3" s="281"/>
      <c r="F3" s="281"/>
      <c r="G3" s="281"/>
      <c r="H3" s="281"/>
      <c r="I3" s="281"/>
      <c r="J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</row>
    <row r="4" spans="1:26" ht="30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30" customHeight="1" x14ac:dyDescent="0.2">
      <c r="A5" s="283" t="s">
        <v>78</v>
      </c>
      <c r="B5" s="283"/>
      <c r="C5" s="283"/>
      <c r="D5" s="283"/>
      <c r="E5" s="283"/>
      <c r="F5" s="283"/>
      <c r="G5" s="283"/>
      <c r="H5" s="283"/>
      <c r="I5" s="283"/>
      <c r="J5" s="283"/>
      <c r="N5" s="283"/>
      <c r="O5" s="283"/>
      <c r="P5" s="283"/>
      <c r="Q5" s="283"/>
      <c r="R5" s="283"/>
      <c r="S5" s="283"/>
      <c r="T5" s="283"/>
      <c r="U5" s="283"/>
      <c r="V5" s="283"/>
      <c r="W5" s="283"/>
      <c r="X5" s="283"/>
      <c r="Y5" s="283"/>
      <c r="Z5" s="283"/>
    </row>
    <row r="6" spans="1:26" ht="30" customHeight="1" x14ac:dyDescent="0.2">
      <c r="D6" s="284" t="s">
        <v>35</v>
      </c>
      <c r="E6" s="284"/>
      <c r="F6" s="284"/>
      <c r="H6" s="284" t="s">
        <v>75</v>
      </c>
      <c r="I6" s="284"/>
      <c r="J6" s="284"/>
      <c r="N6" s="281"/>
      <c r="P6" s="281"/>
      <c r="Q6" s="281"/>
      <c r="R6" s="281"/>
      <c r="S6" s="281"/>
      <c r="T6" s="281"/>
      <c r="V6" s="281"/>
      <c r="W6" s="281"/>
      <c r="X6" s="281"/>
      <c r="Y6" s="281"/>
      <c r="Z6" s="281"/>
    </row>
    <row r="7" spans="1:26" ht="38.25" customHeight="1" x14ac:dyDescent="0.2">
      <c r="A7" s="284" t="s">
        <v>76</v>
      </c>
      <c r="B7" s="284"/>
      <c r="D7" s="46" t="s">
        <v>79</v>
      </c>
      <c r="E7" s="11"/>
      <c r="F7" s="46" t="s">
        <v>77</v>
      </c>
      <c r="H7" s="46" t="s">
        <v>79</v>
      </c>
      <c r="I7" s="11"/>
      <c r="J7" s="46" t="s">
        <v>77</v>
      </c>
      <c r="N7" s="281"/>
      <c r="P7" s="67"/>
      <c r="R7" s="67"/>
      <c r="T7" s="67"/>
      <c r="V7" s="67"/>
      <c r="X7" s="67"/>
      <c r="Z7" s="67"/>
    </row>
    <row r="8" spans="1:26" ht="38.25" customHeight="1" x14ac:dyDescent="0.2">
      <c r="A8" s="293" t="s">
        <v>134</v>
      </c>
      <c r="B8" s="293"/>
      <c r="D8" s="25">
        <v>43255</v>
      </c>
      <c r="E8" s="23"/>
      <c r="F8" s="135"/>
      <c r="G8" s="23"/>
      <c r="H8" s="25">
        <f>D8</f>
        <v>43255</v>
      </c>
      <c r="J8" s="229"/>
      <c r="N8" s="8"/>
      <c r="P8" s="67"/>
      <c r="R8" s="67"/>
      <c r="T8" s="67"/>
      <c r="V8" s="67"/>
      <c r="X8" s="67"/>
      <c r="Z8" s="67"/>
    </row>
    <row r="9" spans="1:26" ht="38.25" customHeight="1" x14ac:dyDescent="0.2">
      <c r="A9" s="293" t="s">
        <v>133</v>
      </c>
      <c r="B9" s="293"/>
      <c r="D9" s="25">
        <v>441511</v>
      </c>
      <c r="E9" s="23"/>
      <c r="F9" s="67"/>
      <c r="G9" s="23"/>
      <c r="H9" s="25">
        <f>D9</f>
        <v>441511</v>
      </c>
      <c r="J9" s="67"/>
      <c r="N9" s="8"/>
      <c r="P9" s="67"/>
      <c r="R9" s="67"/>
      <c r="T9" s="67"/>
      <c r="V9" s="67"/>
      <c r="X9" s="67"/>
      <c r="Z9" s="67"/>
    </row>
    <row r="10" spans="1:26" ht="30" customHeight="1" x14ac:dyDescent="0.2">
      <c r="A10" s="293" t="s">
        <v>135</v>
      </c>
      <c r="B10" s="293"/>
      <c r="D10" s="252">
        <v>76921</v>
      </c>
      <c r="E10" s="23"/>
      <c r="F10" s="136"/>
      <c r="G10" s="23"/>
      <c r="H10" s="252">
        <f>D10</f>
        <v>76921</v>
      </c>
      <c r="I10" s="23"/>
      <c r="J10" s="136"/>
      <c r="N10" s="3"/>
      <c r="P10" s="25"/>
      <c r="Q10" s="23"/>
      <c r="R10" s="25"/>
      <c r="S10" s="23"/>
      <c r="T10" s="25"/>
      <c r="U10" s="23"/>
      <c r="V10" s="25"/>
      <c r="W10" s="23"/>
      <c r="X10" s="25"/>
      <c r="Y10" s="23"/>
      <c r="Z10" s="25"/>
    </row>
    <row r="11" spans="1:26" s="15" customFormat="1" ht="30" customHeight="1" thickBot="1" x14ac:dyDescent="0.3">
      <c r="A11" s="281"/>
      <c r="B11" s="281"/>
      <c r="D11" s="65">
        <f>SUM(D8:D10)</f>
        <v>561687</v>
      </c>
      <c r="E11" s="34"/>
      <c r="F11" s="65"/>
      <c r="G11" s="34"/>
      <c r="H11" s="65">
        <f>SUM(H8:H10)</f>
        <v>561687</v>
      </c>
      <c r="I11" s="34"/>
      <c r="J11" s="65"/>
      <c r="N11" s="8"/>
      <c r="O11" s="9"/>
      <c r="P11" s="35"/>
      <c r="Q11" s="34"/>
      <c r="R11" s="35"/>
      <c r="S11" s="34"/>
      <c r="T11" s="35"/>
      <c r="U11" s="34"/>
      <c r="V11" s="35"/>
      <c r="W11" s="34"/>
      <c r="X11" s="35"/>
      <c r="Y11" s="34"/>
      <c r="Z11" s="35"/>
    </row>
    <row r="12" spans="1:26" ht="30" customHeight="1" thickTop="1" x14ac:dyDescent="0.2"/>
  </sheetData>
  <mergeCells count="18">
    <mergeCell ref="N1:Z1"/>
    <mergeCell ref="N2:Z2"/>
    <mergeCell ref="N3:Z3"/>
    <mergeCell ref="N5:Z5"/>
    <mergeCell ref="N6:N7"/>
    <mergeCell ref="P6:T6"/>
    <mergeCell ref="V6:Z6"/>
    <mergeCell ref="A11:B11"/>
    <mergeCell ref="A7:B7"/>
    <mergeCell ref="A10:B10"/>
    <mergeCell ref="A1:J1"/>
    <mergeCell ref="A2:J2"/>
    <mergeCell ref="A3:J3"/>
    <mergeCell ref="D6:F6"/>
    <mergeCell ref="H6:J6"/>
    <mergeCell ref="A5:J5"/>
    <mergeCell ref="A8:B8"/>
    <mergeCell ref="A9:B9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Q17"/>
  <sheetViews>
    <sheetView rightToLeft="1" view="pageBreakPreview" zoomScaleNormal="100" zoomScaleSheetLayoutView="100" workbookViewId="0">
      <selection activeCell="I3" sqref="I3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0.5703125" customWidth="1"/>
    <col min="6" max="6" width="19.42578125" customWidth="1"/>
    <col min="7" max="7" width="0.28515625" customWidth="1"/>
    <col min="9" max="9" width="17.42578125" customWidth="1"/>
    <col min="10" max="10" width="16" style="16" bestFit="1" customWidth="1"/>
    <col min="11" max="11" width="21.5703125" customWidth="1"/>
    <col min="17" max="17" width="11.140625" bestFit="1" customWidth="1"/>
  </cols>
  <sheetData>
    <row r="1" spans="1:17" s="9" customFormat="1" ht="30" customHeight="1" x14ac:dyDescent="0.2">
      <c r="A1" s="281" t="s">
        <v>88</v>
      </c>
      <c r="B1" s="281"/>
      <c r="C1" s="281"/>
      <c r="D1" s="281"/>
      <c r="E1" s="281"/>
      <c r="F1" s="281"/>
      <c r="J1" s="64"/>
    </row>
    <row r="2" spans="1:17" s="9" customFormat="1" ht="30" customHeight="1" x14ac:dyDescent="0.2">
      <c r="A2" s="281" t="s">
        <v>30</v>
      </c>
      <c r="B2" s="281"/>
      <c r="C2" s="281"/>
      <c r="D2" s="281"/>
      <c r="E2" s="281"/>
      <c r="F2" s="281"/>
      <c r="J2" s="64"/>
    </row>
    <row r="3" spans="1:17" s="9" customFormat="1" ht="30" customHeight="1" x14ac:dyDescent="0.2">
      <c r="A3" s="281" t="s">
        <v>143</v>
      </c>
      <c r="B3" s="281"/>
      <c r="C3" s="281"/>
      <c r="D3" s="281"/>
      <c r="E3" s="281"/>
      <c r="F3" s="281"/>
      <c r="J3" s="64"/>
    </row>
    <row r="4" spans="1:17" s="9" customFormat="1" ht="30" customHeight="1" x14ac:dyDescent="0.2">
      <c r="J4" s="64"/>
    </row>
    <row r="5" spans="1:17" s="10" customFormat="1" ht="30" customHeight="1" x14ac:dyDescent="0.2">
      <c r="A5" s="283" t="s">
        <v>85</v>
      </c>
      <c r="B5" s="283"/>
      <c r="C5" s="283"/>
      <c r="D5" s="283"/>
      <c r="E5" s="283"/>
      <c r="F5" s="283"/>
      <c r="J5" s="112"/>
    </row>
    <row r="6" spans="1:17" s="9" customFormat="1" ht="30" customHeight="1" x14ac:dyDescent="0.2">
      <c r="D6" s="1" t="s">
        <v>35</v>
      </c>
      <c r="F6" s="1" t="s">
        <v>75</v>
      </c>
      <c r="J6" s="64"/>
    </row>
    <row r="7" spans="1:17" s="9" customFormat="1" ht="30" customHeight="1" x14ac:dyDescent="0.2">
      <c r="A7" s="281"/>
      <c r="B7" s="281"/>
      <c r="D7" s="2" t="s">
        <v>27</v>
      </c>
      <c r="F7" s="2" t="s">
        <v>27</v>
      </c>
      <c r="J7" s="64"/>
    </row>
    <row r="8" spans="1:17" s="9" customFormat="1" ht="30" customHeight="1" x14ac:dyDescent="0.2">
      <c r="A8" s="293" t="s">
        <v>113</v>
      </c>
      <c r="B8" s="293"/>
      <c r="D8" s="55">
        <v>0</v>
      </c>
      <c r="E8" s="23"/>
      <c r="F8" s="55">
        <v>0</v>
      </c>
      <c r="J8" s="64"/>
    </row>
    <row r="9" spans="1:17" s="9" customFormat="1" ht="30" customHeight="1" x14ac:dyDescent="0.2">
      <c r="A9" s="293" t="s">
        <v>138</v>
      </c>
      <c r="B9" s="293"/>
      <c r="D9" s="25">
        <v>1548594382</v>
      </c>
      <c r="E9" s="23"/>
      <c r="F9" s="25">
        <f>D9</f>
        <v>1548594382</v>
      </c>
      <c r="J9" s="64"/>
    </row>
    <row r="10" spans="1:17" s="9" customFormat="1" ht="30" customHeight="1" x14ac:dyDescent="0.2">
      <c r="A10" s="293" t="s">
        <v>120</v>
      </c>
      <c r="B10" s="293"/>
      <c r="D10" s="252">
        <v>4863558</v>
      </c>
      <c r="E10" s="199"/>
      <c r="F10" s="252">
        <f>D10</f>
        <v>4863558</v>
      </c>
      <c r="J10" s="64"/>
    </row>
    <row r="11" spans="1:17" s="15" customFormat="1" ht="30" customHeight="1" x14ac:dyDescent="0.25">
      <c r="A11" s="308" t="s">
        <v>11</v>
      </c>
      <c r="B11" s="308"/>
      <c r="D11" s="244">
        <f t="shared" ref="D11:E11" si="0">SUM(D8:D10)</f>
        <v>1553457940</v>
      </c>
      <c r="E11" s="244">
        <f t="shared" si="0"/>
        <v>0</v>
      </c>
      <c r="F11" s="244">
        <f>SUM(F8:F10)</f>
        <v>1553457940</v>
      </c>
      <c r="I11" s="113"/>
      <c r="J11" s="113"/>
      <c r="K11" s="64"/>
    </row>
    <row r="12" spans="1:17" s="9" customFormat="1" ht="30" customHeight="1" x14ac:dyDescent="0.2">
      <c r="I12" s="64"/>
      <c r="J12" s="64"/>
      <c r="K12" s="64"/>
    </row>
    <row r="15" spans="1:17" x14ac:dyDescent="0.2">
      <c r="Q15" s="16"/>
    </row>
    <row r="16" spans="1:17" x14ac:dyDescent="0.2">
      <c r="Q16" s="16"/>
    </row>
    <row r="17" spans="17:17" x14ac:dyDescent="0.2">
      <c r="Q17" s="16"/>
    </row>
  </sheetData>
  <mergeCells count="9">
    <mergeCell ref="A11:B11"/>
    <mergeCell ref="A1:F1"/>
    <mergeCell ref="A2:F2"/>
    <mergeCell ref="A3:F3"/>
    <mergeCell ref="A7:B7"/>
    <mergeCell ref="A5:F5"/>
    <mergeCell ref="A10:B10"/>
    <mergeCell ref="A8:B8"/>
    <mergeCell ref="A9:B9"/>
  </mergeCells>
  <pageMargins left="0.39" right="0.39" top="0.39" bottom="0.39" header="0" footer="0"/>
  <pageSetup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AB23"/>
  <sheetViews>
    <sheetView rightToLeft="1" view="pageBreakPreview" zoomScaleNormal="100" zoomScaleSheetLayoutView="100" workbookViewId="0">
      <selection activeCell="U5" sqref="U5"/>
    </sheetView>
  </sheetViews>
  <sheetFormatPr defaultColWidth="9.140625" defaultRowHeight="12.75" x14ac:dyDescent="0.2"/>
  <cols>
    <col min="1" max="1" width="27.85546875" style="29" customWidth="1"/>
    <col min="2" max="2" width="1.28515625" style="29" customWidth="1"/>
    <col min="3" max="3" width="14.140625" style="29" customWidth="1"/>
    <col min="4" max="4" width="1.28515625" style="29" customWidth="1"/>
    <col min="5" max="5" width="18" style="29" customWidth="1"/>
    <col min="6" max="6" width="1.28515625" style="29" customWidth="1"/>
    <col min="7" max="7" width="13.7109375" style="29" customWidth="1"/>
    <col min="8" max="8" width="1.28515625" style="29" customWidth="1"/>
    <col min="9" max="9" width="16.5703125" style="29" customWidth="1"/>
    <col min="10" max="10" width="1.28515625" style="29" customWidth="1"/>
    <col min="11" max="11" width="17.140625" style="63" customWidth="1"/>
    <col min="12" max="12" width="1.28515625" style="29" customWidth="1"/>
    <col min="13" max="13" width="17.28515625" style="29" customWidth="1"/>
    <col min="14" max="14" width="1.28515625" style="29" customWidth="1"/>
    <col min="15" max="15" width="16.7109375" style="63" customWidth="1"/>
    <col min="16" max="16" width="0.85546875" style="29" customWidth="1"/>
    <col min="17" max="17" width="18.5703125" style="29" customWidth="1"/>
    <col min="18" max="18" width="0.7109375" style="29" customWidth="1"/>
    <col min="19" max="19" width="20.140625" style="29" customWidth="1"/>
    <col min="20" max="20" width="0.28515625" style="29" customWidth="1"/>
    <col min="21" max="21" width="78.85546875" style="29" customWidth="1"/>
    <col min="22" max="22" width="9.140625" style="29"/>
    <col min="23" max="23" width="12.7109375" style="82" bestFit="1" customWidth="1"/>
    <col min="24" max="27" width="17.28515625" style="82" bestFit="1" customWidth="1"/>
    <col min="28" max="28" width="9.140625" style="82"/>
    <col min="29" max="16384" width="9.140625" style="29"/>
  </cols>
  <sheetData>
    <row r="1" spans="1:28" s="23" customFormat="1" ht="30" customHeight="1" x14ac:dyDescent="0.2">
      <c r="A1" s="281" t="s">
        <v>88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W1" s="79"/>
      <c r="X1" s="79"/>
      <c r="Y1" s="79"/>
      <c r="Z1" s="79"/>
      <c r="AA1" s="79"/>
      <c r="AB1" s="79"/>
    </row>
    <row r="2" spans="1:28" s="23" customFormat="1" ht="30" customHeight="1" x14ac:dyDescent="0.2">
      <c r="A2" s="281" t="s">
        <v>30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W2" s="79"/>
      <c r="X2" s="79"/>
      <c r="Y2" s="79"/>
      <c r="Z2" s="79"/>
      <c r="AA2" s="79"/>
      <c r="AB2" s="79"/>
    </row>
    <row r="3" spans="1:28" s="23" customFormat="1" ht="30" customHeight="1" x14ac:dyDescent="0.2">
      <c r="A3" s="281" t="s">
        <v>143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W3" s="79"/>
      <c r="X3" s="79"/>
      <c r="Y3" s="79"/>
      <c r="Z3" s="79"/>
      <c r="AA3" s="79"/>
      <c r="AB3" s="79"/>
    </row>
    <row r="4" spans="1:28" s="31" customFormat="1" ht="30" customHeight="1" x14ac:dyDescent="0.2">
      <c r="A4" s="283" t="s">
        <v>37</v>
      </c>
      <c r="B4" s="283"/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W4" s="80"/>
      <c r="X4" s="80"/>
      <c r="Y4" s="80"/>
      <c r="Z4" s="80"/>
      <c r="AA4" s="80"/>
      <c r="AB4" s="80"/>
    </row>
    <row r="5" spans="1:28" s="23" customFormat="1" ht="30" customHeight="1" x14ac:dyDescent="0.2">
      <c r="A5" s="282" t="s">
        <v>13</v>
      </c>
      <c r="C5" s="282" t="s">
        <v>49</v>
      </c>
      <c r="D5" s="282"/>
      <c r="E5" s="282"/>
      <c r="F5" s="282"/>
      <c r="G5" s="282"/>
      <c r="I5" s="282" t="s">
        <v>35</v>
      </c>
      <c r="J5" s="282"/>
      <c r="K5" s="282"/>
      <c r="L5" s="282"/>
      <c r="M5" s="282"/>
      <c r="O5" s="282" t="str">
        <f>'درآمد سرمایه گذاری در اوراق به'!$L$6</f>
        <v>از ابتدای سال مالی تا پایان ماه</v>
      </c>
      <c r="P5" s="282"/>
      <c r="Q5" s="282"/>
      <c r="R5" s="282"/>
      <c r="S5" s="282"/>
      <c r="W5" s="79"/>
      <c r="X5" s="79"/>
      <c r="Y5" s="79"/>
      <c r="Z5" s="79"/>
      <c r="AA5" s="79"/>
      <c r="AB5" s="79"/>
    </row>
    <row r="6" spans="1:28" s="23" customFormat="1" ht="45" customHeight="1" x14ac:dyDescent="0.2">
      <c r="A6" s="282"/>
      <c r="C6" s="5" t="s">
        <v>50</v>
      </c>
      <c r="D6" s="32"/>
      <c r="E6" s="5" t="s">
        <v>51</v>
      </c>
      <c r="F6" s="32"/>
      <c r="G6" s="5" t="s">
        <v>52</v>
      </c>
      <c r="I6" s="5" t="s">
        <v>53</v>
      </c>
      <c r="J6" s="32"/>
      <c r="K6" s="78" t="s">
        <v>54</v>
      </c>
      <c r="L6" s="32"/>
      <c r="M6" s="5" t="s">
        <v>55</v>
      </c>
      <c r="O6" s="78" t="s">
        <v>53</v>
      </c>
      <c r="P6" s="32"/>
      <c r="Q6" s="5" t="s">
        <v>54</v>
      </c>
      <c r="R6" s="32"/>
      <c r="S6" s="5" t="s">
        <v>55</v>
      </c>
      <c r="W6" s="79"/>
      <c r="X6" s="79"/>
      <c r="Y6" s="79"/>
      <c r="Z6" s="79"/>
      <c r="AA6" s="79"/>
      <c r="AB6" s="79"/>
    </row>
    <row r="7" spans="1:28" s="23" customFormat="1" ht="30" customHeight="1" x14ac:dyDescent="0.2">
      <c r="A7" s="253" t="s">
        <v>136</v>
      </c>
      <c r="B7" s="253"/>
      <c r="C7" s="24" t="s">
        <v>145</v>
      </c>
      <c r="E7" s="25">
        <v>30514927</v>
      </c>
      <c r="F7" s="30"/>
      <c r="G7" s="25">
        <v>40</v>
      </c>
      <c r="H7" s="30"/>
      <c r="I7" s="25">
        <v>1220597080</v>
      </c>
      <c r="J7" s="30"/>
      <c r="K7" s="254">
        <v>-162359707</v>
      </c>
      <c r="L7" s="30"/>
      <c r="M7" s="25">
        <f>I7+K7</f>
        <v>1058237373</v>
      </c>
      <c r="N7" s="30"/>
      <c r="O7" s="25">
        <v>1220597080</v>
      </c>
      <c r="P7" s="30"/>
      <c r="Q7" s="33">
        <v>-162359707</v>
      </c>
      <c r="R7" s="30"/>
      <c r="S7" s="25">
        <f>SUM(O7:Q7)</f>
        <v>1058237373</v>
      </c>
      <c r="W7" s="79"/>
      <c r="X7" s="79"/>
      <c r="Y7" s="79"/>
      <c r="Z7" s="79"/>
      <c r="AA7" s="79"/>
      <c r="AB7" s="79"/>
    </row>
    <row r="8" spans="1:28" s="23" customFormat="1" ht="30" customHeight="1" x14ac:dyDescent="0.2">
      <c r="A8" s="253" t="s">
        <v>140</v>
      </c>
      <c r="B8" s="253"/>
      <c r="C8" s="24" t="s">
        <v>144</v>
      </c>
      <c r="E8" s="25">
        <v>60439089</v>
      </c>
      <c r="F8" s="30"/>
      <c r="G8" s="25">
        <v>360</v>
      </c>
      <c r="H8" s="30"/>
      <c r="I8" s="25">
        <v>21758072040</v>
      </c>
      <c r="J8" s="30"/>
      <c r="K8" s="254">
        <v>-3104645629</v>
      </c>
      <c r="L8" s="30"/>
      <c r="M8" s="25">
        <f t="shared" ref="M8:M21" si="0">I8+K8</f>
        <v>18653426411</v>
      </c>
      <c r="N8" s="30"/>
      <c r="O8" s="25">
        <v>21758072040</v>
      </c>
      <c r="P8" s="30"/>
      <c r="Q8" s="33">
        <v>-3104645629</v>
      </c>
      <c r="R8" s="30"/>
      <c r="S8" s="25">
        <f t="shared" ref="S8:S21" si="1">SUM(O8:Q8)</f>
        <v>18653426411</v>
      </c>
      <c r="W8" s="79"/>
      <c r="X8" s="79"/>
      <c r="Y8" s="79"/>
      <c r="Z8" s="79"/>
      <c r="AA8" s="79"/>
      <c r="AB8" s="79"/>
    </row>
    <row r="9" spans="1:28" s="23" customFormat="1" ht="30" customHeight="1" x14ac:dyDescent="0.2">
      <c r="A9" s="253" t="s">
        <v>93</v>
      </c>
      <c r="B9" s="253"/>
      <c r="C9" s="24" t="s">
        <v>146</v>
      </c>
      <c r="E9" s="25">
        <v>38815909</v>
      </c>
      <c r="F9" s="30"/>
      <c r="G9" s="25">
        <v>350</v>
      </c>
      <c r="H9" s="30"/>
      <c r="I9" s="25">
        <v>13585568150</v>
      </c>
      <c r="J9" s="30"/>
      <c r="K9" s="254">
        <v>-1931673027</v>
      </c>
      <c r="L9" s="30"/>
      <c r="M9" s="25">
        <f t="shared" si="0"/>
        <v>11653895123</v>
      </c>
      <c r="N9" s="30"/>
      <c r="O9" s="25">
        <v>13585568150</v>
      </c>
      <c r="P9" s="30"/>
      <c r="Q9" s="33">
        <v>-1931673027</v>
      </c>
      <c r="R9" s="30"/>
      <c r="S9" s="25">
        <f t="shared" si="1"/>
        <v>11653895123</v>
      </c>
      <c r="W9" s="79"/>
      <c r="X9" s="79"/>
      <c r="Y9" s="79"/>
      <c r="Z9" s="79"/>
      <c r="AA9" s="79"/>
      <c r="AB9" s="79"/>
    </row>
    <row r="10" spans="1:28" s="23" customFormat="1" ht="30" customHeight="1" x14ac:dyDescent="0.2">
      <c r="A10" s="253" t="s">
        <v>122</v>
      </c>
      <c r="B10" s="253"/>
      <c r="C10" s="24" t="s">
        <v>144</v>
      </c>
      <c r="E10" s="25">
        <v>296399961</v>
      </c>
      <c r="F10" s="30"/>
      <c r="G10" s="25">
        <v>11</v>
      </c>
      <c r="H10" s="30"/>
      <c r="I10" s="25">
        <v>3260399571</v>
      </c>
      <c r="J10" s="30"/>
      <c r="K10" s="254">
        <v>-465224366</v>
      </c>
      <c r="L10" s="30"/>
      <c r="M10" s="25">
        <f t="shared" si="0"/>
        <v>2795175205</v>
      </c>
      <c r="N10" s="30"/>
      <c r="O10" s="25">
        <v>3260399571</v>
      </c>
      <c r="P10" s="30"/>
      <c r="Q10" s="33">
        <v>-465224366</v>
      </c>
      <c r="R10" s="30"/>
      <c r="S10" s="25">
        <f t="shared" si="1"/>
        <v>2795175205</v>
      </c>
      <c r="W10" s="79"/>
      <c r="X10" s="79"/>
      <c r="Y10" s="79"/>
      <c r="Z10" s="79"/>
      <c r="AA10" s="79"/>
      <c r="AB10" s="79"/>
    </row>
    <row r="11" spans="1:28" s="23" customFormat="1" ht="30" customHeight="1" x14ac:dyDescent="0.2">
      <c r="A11" s="253" t="s">
        <v>130</v>
      </c>
      <c r="B11" s="253"/>
      <c r="C11" s="24" t="s">
        <v>144</v>
      </c>
      <c r="E11" s="25">
        <v>5329540</v>
      </c>
      <c r="F11" s="30"/>
      <c r="G11" s="25">
        <v>350</v>
      </c>
      <c r="H11" s="30"/>
      <c r="I11" s="25">
        <v>1865339000</v>
      </c>
      <c r="J11" s="30"/>
      <c r="K11" s="254">
        <v>-266164050</v>
      </c>
      <c r="L11" s="30"/>
      <c r="M11" s="25">
        <f t="shared" si="0"/>
        <v>1599174950</v>
      </c>
      <c r="N11" s="30"/>
      <c r="O11" s="25">
        <v>1865339000</v>
      </c>
      <c r="P11" s="30"/>
      <c r="Q11" s="33">
        <v>-266164050</v>
      </c>
      <c r="R11" s="30"/>
      <c r="S11" s="25">
        <f t="shared" si="1"/>
        <v>1599174950</v>
      </c>
      <c r="W11" s="79"/>
      <c r="X11" s="79"/>
      <c r="Y11" s="79"/>
      <c r="Z11" s="79"/>
      <c r="AA11" s="79"/>
      <c r="AB11" s="79"/>
    </row>
    <row r="12" spans="1:28" s="23" customFormat="1" ht="30" customHeight="1" x14ac:dyDescent="0.2">
      <c r="A12" s="253" t="s">
        <v>100</v>
      </c>
      <c r="B12" s="253"/>
      <c r="C12" s="24" t="s">
        <v>147</v>
      </c>
      <c r="E12" s="25">
        <v>8099986</v>
      </c>
      <c r="F12" s="30"/>
      <c r="G12" s="25">
        <v>650</v>
      </c>
      <c r="H12" s="30"/>
      <c r="I12" s="25">
        <v>5264990900</v>
      </c>
      <c r="J12" s="30"/>
      <c r="K12" s="254">
        <v>-743292833</v>
      </c>
      <c r="L12" s="30"/>
      <c r="M12" s="25">
        <f t="shared" si="0"/>
        <v>4521698067</v>
      </c>
      <c r="N12" s="30"/>
      <c r="O12" s="25">
        <v>5264990900</v>
      </c>
      <c r="P12" s="30"/>
      <c r="Q12" s="33">
        <v>-743292833</v>
      </c>
      <c r="R12" s="30"/>
      <c r="S12" s="25">
        <f t="shared" si="1"/>
        <v>4521698067</v>
      </c>
      <c r="W12" s="79"/>
      <c r="X12" s="79"/>
      <c r="Y12" s="79"/>
      <c r="Z12" s="79"/>
      <c r="AA12" s="79"/>
      <c r="AB12" s="79"/>
    </row>
    <row r="13" spans="1:28" s="23" customFormat="1" ht="30" customHeight="1" x14ac:dyDescent="0.2">
      <c r="A13" s="253" t="s">
        <v>99</v>
      </c>
      <c r="B13" s="253"/>
      <c r="C13" s="24" t="s">
        <v>147</v>
      </c>
      <c r="E13" s="25">
        <v>3382441</v>
      </c>
      <c r="F13" s="30"/>
      <c r="G13" s="25">
        <v>2280</v>
      </c>
      <c r="H13" s="30"/>
      <c r="I13" s="25">
        <v>7711965480</v>
      </c>
      <c r="J13" s="30"/>
      <c r="K13" s="254">
        <v>-1088748068</v>
      </c>
      <c r="L13" s="30"/>
      <c r="M13" s="25">
        <f t="shared" si="0"/>
        <v>6623217412</v>
      </c>
      <c r="N13" s="30"/>
      <c r="O13" s="25">
        <v>7711965480</v>
      </c>
      <c r="P13" s="30"/>
      <c r="Q13" s="33">
        <v>-1088748068</v>
      </c>
      <c r="R13" s="30"/>
      <c r="S13" s="25">
        <f t="shared" si="1"/>
        <v>6623217412</v>
      </c>
      <c r="W13" s="79"/>
      <c r="X13" s="79"/>
      <c r="Y13" s="79"/>
      <c r="Z13" s="79"/>
      <c r="AA13" s="79"/>
      <c r="AB13" s="79"/>
    </row>
    <row r="14" spans="1:28" s="23" customFormat="1" ht="30" customHeight="1" x14ac:dyDescent="0.2">
      <c r="A14" s="253" t="s">
        <v>95</v>
      </c>
      <c r="B14" s="253"/>
      <c r="C14" s="24" t="s">
        <v>148</v>
      </c>
      <c r="E14" s="25">
        <v>300000</v>
      </c>
      <c r="F14" s="30"/>
      <c r="G14" s="25">
        <v>1160</v>
      </c>
      <c r="H14" s="30"/>
      <c r="I14" s="25">
        <v>348000000</v>
      </c>
      <c r="J14" s="30"/>
      <c r="K14" s="254">
        <v>-47360947</v>
      </c>
      <c r="L14" s="30"/>
      <c r="M14" s="25">
        <f t="shared" si="0"/>
        <v>300639053</v>
      </c>
      <c r="N14" s="30"/>
      <c r="O14" s="25">
        <v>348000000</v>
      </c>
      <c r="P14" s="30"/>
      <c r="Q14" s="33">
        <v>-47360947</v>
      </c>
      <c r="R14" s="30"/>
      <c r="S14" s="25">
        <f t="shared" si="1"/>
        <v>300639053</v>
      </c>
      <c r="W14" s="79"/>
      <c r="X14" s="79"/>
      <c r="Y14" s="79"/>
      <c r="Z14" s="79"/>
      <c r="AA14" s="79"/>
      <c r="AB14" s="79"/>
    </row>
    <row r="15" spans="1:28" s="23" customFormat="1" ht="30" customHeight="1" x14ac:dyDescent="0.2">
      <c r="A15" s="253" t="s">
        <v>129</v>
      </c>
      <c r="B15" s="253"/>
      <c r="C15" s="24" t="s">
        <v>147</v>
      </c>
      <c r="E15" s="25">
        <v>8000000</v>
      </c>
      <c r="F15" s="30"/>
      <c r="G15" s="25">
        <v>380</v>
      </c>
      <c r="H15" s="30"/>
      <c r="I15" s="25">
        <v>3040000000</v>
      </c>
      <c r="J15" s="30"/>
      <c r="K15" s="254">
        <v>-429176471</v>
      </c>
      <c r="L15" s="30"/>
      <c r="M15" s="25">
        <f t="shared" si="0"/>
        <v>2610823529</v>
      </c>
      <c r="N15" s="30"/>
      <c r="O15" s="25">
        <v>3040000000</v>
      </c>
      <c r="P15" s="30"/>
      <c r="Q15" s="33">
        <v>-429176471</v>
      </c>
      <c r="R15" s="30"/>
      <c r="S15" s="25">
        <f t="shared" si="1"/>
        <v>2610823529</v>
      </c>
      <c r="W15" s="79"/>
      <c r="X15" s="79"/>
      <c r="Y15" s="79"/>
      <c r="Z15" s="79"/>
      <c r="AA15" s="79"/>
      <c r="AB15" s="79"/>
    </row>
    <row r="16" spans="1:28" s="23" customFormat="1" ht="30" customHeight="1" x14ac:dyDescent="0.2">
      <c r="A16" s="253" t="s">
        <v>131</v>
      </c>
      <c r="B16" s="253"/>
      <c r="C16" s="24" t="s">
        <v>149</v>
      </c>
      <c r="E16" s="25">
        <v>1048946</v>
      </c>
      <c r="F16" s="30"/>
      <c r="G16" s="25">
        <v>75</v>
      </c>
      <c r="H16" s="30"/>
      <c r="I16" s="25">
        <v>78670950</v>
      </c>
      <c r="J16" s="30"/>
      <c r="K16" s="254">
        <v>-10746889</v>
      </c>
      <c r="L16" s="30"/>
      <c r="M16" s="25">
        <f t="shared" si="0"/>
        <v>67924061</v>
      </c>
      <c r="N16" s="30"/>
      <c r="O16" s="25">
        <v>78670950</v>
      </c>
      <c r="P16" s="30"/>
      <c r="Q16" s="33">
        <v>-10746889</v>
      </c>
      <c r="R16" s="30"/>
      <c r="S16" s="25">
        <f t="shared" si="1"/>
        <v>67924061</v>
      </c>
      <c r="W16" s="79"/>
      <c r="X16" s="79"/>
      <c r="Y16" s="79"/>
      <c r="Z16" s="79"/>
      <c r="AA16" s="79"/>
      <c r="AB16" s="79"/>
    </row>
    <row r="17" spans="1:28" s="23" customFormat="1" ht="30" customHeight="1" x14ac:dyDescent="0.2">
      <c r="A17" s="253" t="s">
        <v>91</v>
      </c>
      <c r="B17" s="253"/>
      <c r="C17" s="24" t="s">
        <v>144</v>
      </c>
      <c r="E17" s="25">
        <v>31445210</v>
      </c>
      <c r="F17" s="30"/>
      <c r="G17" s="25">
        <v>50</v>
      </c>
      <c r="H17" s="30"/>
      <c r="I17" s="25">
        <v>1572260500</v>
      </c>
      <c r="J17" s="30"/>
      <c r="K17" s="254">
        <v>-224344863</v>
      </c>
      <c r="L17" s="30"/>
      <c r="M17" s="25">
        <f t="shared" si="0"/>
        <v>1347915637</v>
      </c>
      <c r="N17" s="30"/>
      <c r="O17" s="25">
        <v>1572260500</v>
      </c>
      <c r="P17" s="30"/>
      <c r="Q17" s="33">
        <v>-224344863</v>
      </c>
      <c r="R17" s="30"/>
      <c r="S17" s="25">
        <f t="shared" si="1"/>
        <v>1347915637</v>
      </c>
      <c r="W17" s="79"/>
      <c r="X17" s="79"/>
      <c r="Y17" s="79"/>
      <c r="Z17" s="79"/>
      <c r="AA17" s="79"/>
      <c r="AB17" s="79"/>
    </row>
    <row r="18" spans="1:28" s="23" customFormat="1" ht="30" customHeight="1" x14ac:dyDescent="0.2">
      <c r="A18" s="253" t="s">
        <v>106</v>
      </c>
      <c r="B18" s="253"/>
      <c r="C18" s="24" t="s">
        <v>146</v>
      </c>
      <c r="E18" s="25">
        <v>43500000</v>
      </c>
      <c r="F18" s="30"/>
      <c r="G18" s="25">
        <v>550</v>
      </c>
      <c r="H18" s="30"/>
      <c r="I18" s="25">
        <v>23925000000</v>
      </c>
      <c r="J18" s="30"/>
      <c r="K18" s="254">
        <v>-3401792009</v>
      </c>
      <c r="L18" s="30"/>
      <c r="M18" s="25">
        <f t="shared" si="0"/>
        <v>20523207991</v>
      </c>
      <c r="N18" s="30"/>
      <c r="O18" s="25">
        <v>23925000000</v>
      </c>
      <c r="P18" s="30"/>
      <c r="Q18" s="33">
        <v>-3401792009</v>
      </c>
      <c r="R18" s="30"/>
      <c r="S18" s="25">
        <f t="shared" si="1"/>
        <v>20523207991</v>
      </c>
      <c r="W18" s="79"/>
      <c r="X18" s="79"/>
      <c r="Y18" s="79"/>
      <c r="Z18" s="79"/>
      <c r="AA18" s="79"/>
      <c r="AB18" s="79"/>
    </row>
    <row r="19" spans="1:28" s="23" customFormat="1" ht="30" customHeight="1" x14ac:dyDescent="0.2">
      <c r="A19" s="242" t="s">
        <v>89</v>
      </c>
      <c r="B19" s="242"/>
      <c r="C19" s="24" t="s">
        <v>147</v>
      </c>
      <c r="E19" s="25">
        <v>14391845</v>
      </c>
      <c r="F19" s="30"/>
      <c r="G19" s="25">
        <v>248</v>
      </c>
      <c r="H19" s="30"/>
      <c r="I19" s="25">
        <v>3569177560</v>
      </c>
      <c r="J19" s="30"/>
      <c r="K19" s="254">
        <v>-503883891</v>
      </c>
      <c r="L19" s="30"/>
      <c r="M19" s="25">
        <f>I19+K19</f>
        <v>3065293669</v>
      </c>
      <c r="N19" s="30"/>
      <c r="O19" s="25">
        <v>3569177560</v>
      </c>
      <c r="P19" s="30"/>
      <c r="Q19" s="33">
        <v>-503883891</v>
      </c>
      <c r="R19" s="30"/>
      <c r="S19" s="25">
        <f t="shared" si="1"/>
        <v>3065293669</v>
      </c>
      <c r="W19" s="79"/>
      <c r="X19" s="79"/>
      <c r="Y19" s="79"/>
      <c r="Z19" s="79"/>
      <c r="AA19" s="79"/>
      <c r="AB19" s="79"/>
    </row>
    <row r="20" spans="1:28" s="23" customFormat="1" ht="30" customHeight="1" x14ac:dyDescent="0.2">
      <c r="A20" s="242" t="s">
        <v>121</v>
      </c>
      <c r="B20" s="242"/>
      <c r="C20" s="24" t="s">
        <v>144</v>
      </c>
      <c r="E20" s="25">
        <v>75</v>
      </c>
      <c r="F20" s="30"/>
      <c r="G20" s="25">
        <v>7000</v>
      </c>
      <c r="H20" s="30"/>
      <c r="I20" s="25">
        <v>525000</v>
      </c>
      <c r="J20" s="30"/>
      <c r="K20" s="254">
        <v>-74912</v>
      </c>
      <c r="L20" s="30"/>
      <c r="M20" s="25">
        <f t="shared" si="0"/>
        <v>450088</v>
      </c>
      <c r="N20" s="30"/>
      <c r="O20" s="25">
        <v>525000</v>
      </c>
      <c r="P20" s="30"/>
      <c r="Q20" s="33">
        <v>-74912</v>
      </c>
      <c r="R20" s="30"/>
      <c r="S20" s="25">
        <f t="shared" si="1"/>
        <v>450088</v>
      </c>
      <c r="W20" s="79"/>
      <c r="X20" s="79"/>
      <c r="Y20" s="79"/>
      <c r="Z20" s="79"/>
      <c r="AA20" s="79"/>
      <c r="AB20" s="79"/>
    </row>
    <row r="21" spans="1:28" s="23" customFormat="1" ht="30" customHeight="1" x14ac:dyDescent="0.2">
      <c r="A21" s="242" t="s">
        <v>94</v>
      </c>
      <c r="B21" s="242"/>
      <c r="C21" s="24" t="s">
        <v>147</v>
      </c>
      <c r="E21" s="25">
        <v>7153912</v>
      </c>
      <c r="F21" s="30"/>
      <c r="G21" s="25">
        <v>1000</v>
      </c>
      <c r="H21" s="30"/>
      <c r="I21" s="25">
        <v>7153912000</v>
      </c>
      <c r="J21" s="30"/>
      <c r="K21" s="254">
        <v>-1009964047</v>
      </c>
      <c r="L21" s="30"/>
      <c r="M21" s="25">
        <f t="shared" si="0"/>
        <v>6143947953</v>
      </c>
      <c r="N21" s="30"/>
      <c r="O21" s="25">
        <v>7153912000</v>
      </c>
      <c r="P21" s="30"/>
      <c r="Q21" s="33">
        <v>-1009964047</v>
      </c>
      <c r="R21" s="30"/>
      <c r="S21" s="25">
        <f t="shared" si="1"/>
        <v>6143947953</v>
      </c>
      <c r="W21" s="79"/>
      <c r="X21" s="79"/>
      <c r="Y21" s="79"/>
      <c r="Z21" s="79"/>
      <c r="AA21" s="79"/>
      <c r="AB21" s="79"/>
    </row>
    <row r="22" spans="1:28" s="34" customFormat="1" ht="30" customHeight="1" thickBot="1" x14ac:dyDescent="0.25">
      <c r="A22" s="8"/>
      <c r="C22" s="35"/>
      <c r="E22" s="36"/>
      <c r="F22" s="37"/>
      <c r="G22" s="36"/>
      <c r="H22" s="37"/>
      <c r="I22" s="38">
        <f>SUM(I7:I21)</f>
        <v>94354478231</v>
      </c>
      <c r="J22" s="36">
        <f t="shared" ref="J22:L22" si="2">SUM(J7:J18)</f>
        <v>0</v>
      </c>
      <c r="K22" s="255">
        <f>SUM(K7:K21)</f>
        <v>-13389451709</v>
      </c>
      <c r="L22" s="36">
        <f t="shared" si="2"/>
        <v>0</v>
      </c>
      <c r="M22" s="38">
        <f>SUM(M7:M21)</f>
        <v>80965026522</v>
      </c>
      <c r="N22" s="37"/>
      <c r="O22" s="59">
        <f>SUM(O7:O21)</f>
        <v>94354478231</v>
      </c>
      <c r="P22" s="37"/>
      <c r="Q22" s="40">
        <f>SUM(Q7:Q21)</f>
        <v>-13389451709</v>
      </c>
      <c r="R22" s="37"/>
      <c r="S22" s="38">
        <f>SUM(S7:S21)</f>
        <v>80965026522</v>
      </c>
      <c r="W22" s="81"/>
      <c r="X22" s="81"/>
      <c r="Y22" s="81"/>
      <c r="Z22" s="81"/>
      <c r="AA22" s="81"/>
      <c r="AB22" s="81"/>
    </row>
    <row r="23" spans="1:28" ht="13.5" thickTop="1" x14ac:dyDescent="0.2"/>
  </sheetData>
  <mergeCells count="8">
    <mergeCell ref="A1:S1"/>
    <mergeCell ref="A2:S2"/>
    <mergeCell ref="A3:S3"/>
    <mergeCell ref="A4:S4"/>
    <mergeCell ref="A5:A6"/>
    <mergeCell ref="C5:G5"/>
    <mergeCell ref="I5:M5"/>
    <mergeCell ref="O5:S5"/>
  </mergeCells>
  <pageMargins left="0.39" right="0.39" top="0.39" bottom="0.39" header="0" footer="0"/>
  <pageSetup scale="6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S10"/>
  <sheetViews>
    <sheetView rightToLeft="1" view="pageBreakPreview" zoomScaleNormal="100" zoomScaleSheetLayoutView="100" workbookViewId="0">
      <selection activeCell="A3" sqref="A3:S3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6" width="1.28515625" customWidth="1"/>
    <col min="7" max="7" width="20.7109375" customWidth="1"/>
    <col min="8" max="8" width="1.28515625" customWidth="1"/>
    <col min="9" max="9" width="14.85546875" bestFit="1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8554687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s="9" customFormat="1" ht="30" customHeight="1" x14ac:dyDescent="0.2">
      <c r="A1" s="281" t="s">
        <v>88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</row>
    <row r="2" spans="1:19" s="9" customFormat="1" ht="30" customHeight="1" x14ac:dyDescent="0.2">
      <c r="A2" s="281" t="s">
        <v>30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</row>
    <row r="3" spans="1:19" s="9" customFormat="1" ht="30" customHeight="1" x14ac:dyDescent="0.2">
      <c r="A3" s="281" t="s">
        <v>143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</row>
    <row r="4" spans="1:19" s="9" customFormat="1" ht="30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pans="1:19" s="10" customFormat="1" ht="30" customHeight="1" x14ac:dyDescent="0.2">
      <c r="A5" s="283" t="s">
        <v>56</v>
      </c>
      <c r="B5" s="283"/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3"/>
      <c r="O5" s="283"/>
      <c r="P5" s="283"/>
      <c r="Q5" s="283"/>
      <c r="R5" s="283"/>
      <c r="S5" s="283"/>
    </row>
    <row r="6" spans="1:19" s="9" customFormat="1" ht="30" customHeight="1" x14ac:dyDescent="0.2">
      <c r="A6" s="282" t="s">
        <v>31</v>
      </c>
      <c r="I6" s="282" t="s">
        <v>35</v>
      </c>
      <c r="J6" s="282"/>
      <c r="K6" s="282"/>
      <c r="L6" s="282"/>
      <c r="M6" s="282"/>
      <c r="O6" s="282" t="str">
        <f>'درآمد سرمایه گذاری در اوراق به'!$L$6</f>
        <v>از ابتدای سال مالی تا پایان ماه</v>
      </c>
      <c r="P6" s="282"/>
      <c r="Q6" s="282"/>
      <c r="R6" s="282"/>
      <c r="S6" s="282"/>
    </row>
    <row r="7" spans="1:19" s="9" customFormat="1" ht="30" customHeight="1" x14ac:dyDescent="0.2">
      <c r="A7" s="282"/>
      <c r="C7" s="4" t="s">
        <v>57</v>
      </c>
      <c r="E7" s="39" t="s">
        <v>24</v>
      </c>
      <c r="G7" s="4" t="s">
        <v>58</v>
      </c>
      <c r="I7" s="5" t="s">
        <v>59</v>
      </c>
      <c r="J7" s="11"/>
      <c r="K7" s="5" t="s">
        <v>54</v>
      </c>
      <c r="L7" s="11"/>
      <c r="M7" s="5" t="s">
        <v>60</v>
      </c>
      <c r="O7" s="5" t="s">
        <v>59</v>
      </c>
      <c r="P7" s="11"/>
      <c r="Q7" s="5" t="s">
        <v>54</v>
      </c>
      <c r="R7" s="11"/>
      <c r="S7" s="5" t="s">
        <v>60</v>
      </c>
    </row>
    <row r="8" spans="1:19" s="9" customFormat="1" ht="30" customHeight="1" x14ac:dyDescent="0.2">
      <c r="A8" s="3"/>
      <c r="E8" s="105"/>
      <c r="F8" s="12"/>
      <c r="G8" s="6"/>
      <c r="H8" s="12"/>
      <c r="I8" s="66">
        <v>0</v>
      </c>
      <c r="J8" s="23"/>
      <c r="K8" s="66">
        <v>0</v>
      </c>
      <c r="L8" s="23"/>
      <c r="M8" s="66">
        <v>0</v>
      </c>
      <c r="N8" s="23"/>
      <c r="O8" s="66">
        <v>0</v>
      </c>
      <c r="P8" s="23"/>
      <c r="Q8" s="66">
        <v>0</v>
      </c>
      <c r="R8" s="23"/>
      <c r="S8" s="66">
        <v>0</v>
      </c>
    </row>
    <row r="9" spans="1:19" s="9" customFormat="1" ht="30" customHeight="1" thickBot="1" x14ac:dyDescent="0.3">
      <c r="A9" s="8" t="s">
        <v>11</v>
      </c>
      <c r="C9" s="7"/>
      <c r="E9" s="6"/>
      <c r="F9" s="12"/>
      <c r="G9" s="6"/>
      <c r="H9" s="12"/>
      <c r="I9" s="106">
        <f>SUM(I8)</f>
        <v>0</v>
      </c>
      <c r="J9" s="43"/>
      <c r="K9" s="106">
        <v>0</v>
      </c>
      <c r="L9" s="43"/>
      <c r="M9" s="106">
        <f>SUM(M8)</f>
        <v>0</v>
      </c>
      <c r="N9" s="43"/>
      <c r="O9" s="106">
        <f>SUM(O8)</f>
        <v>0</v>
      </c>
      <c r="P9" s="43"/>
      <c r="Q9" s="106">
        <v>0</v>
      </c>
      <c r="R9" s="43"/>
      <c r="S9" s="106">
        <f>SUM(S8)</f>
        <v>0</v>
      </c>
    </row>
    <row r="10" spans="1:19" ht="13.5" thickTop="1" x14ac:dyDescent="0.2"/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scale="71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AE22"/>
  <sheetViews>
    <sheetView rightToLeft="1" view="pageBreakPreview" zoomScaleNormal="100" zoomScaleSheetLayoutView="100" workbookViewId="0">
      <selection activeCell="I14" sqref="I14"/>
    </sheetView>
  </sheetViews>
  <sheetFormatPr defaultColWidth="9.140625" defaultRowHeight="12.75" x14ac:dyDescent="0.2"/>
  <cols>
    <col min="1" max="1" width="27.7109375" style="49" customWidth="1"/>
    <col min="2" max="2" width="1.28515625" style="49" customWidth="1"/>
    <col min="3" max="3" width="17.42578125" style="49" customWidth="1"/>
    <col min="4" max="4" width="1" style="49" customWidth="1"/>
    <col min="5" max="5" width="17.28515625" style="49" customWidth="1"/>
    <col min="6" max="6" width="0.7109375" style="49" customWidth="1"/>
    <col min="7" max="7" width="19.85546875" style="49" customWidth="1"/>
    <col min="8" max="8" width="1.28515625" style="49" customWidth="1"/>
    <col min="9" max="9" width="17.28515625" style="239" customWidth="1"/>
    <col min="10" max="10" width="0.85546875" style="49" customWidth="1"/>
    <col min="11" max="11" width="14.5703125" style="49" bestFit="1" customWidth="1"/>
    <col min="12" max="12" width="1.28515625" style="49" customWidth="1"/>
    <col min="13" max="13" width="20.28515625" style="49" customWidth="1"/>
    <col min="14" max="14" width="1.28515625" style="49" customWidth="1"/>
    <col min="15" max="15" width="19.7109375" style="49" bestFit="1" customWidth="1"/>
    <col min="16" max="16" width="0.85546875" style="49" customWidth="1"/>
    <col min="17" max="17" width="18.28515625" style="241" customWidth="1"/>
    <col min="18" max="18" width="1.28515625" style="49" customWidth="1"/>
    <col min="19" max="19" width="0.28515625" style="49" customWidth="1"/>
    <col min="20" max="20" width="14.85546875" style="73" bestFit="1" customWidth="1"/>
    <col min="21" max="21" width="12.28515625" style="49" bestFit="1" customWidth="1"/>
    <col min="22" max="22" width="14.5703125" style="49" customWidth="1"/>
    <col min="23" max="16384" width="9.140625" style="49"/>
  </cols>
  <sheetData>
    <row r="1" spans="1:31" s="47" customFormat="1" ht="30" customHeight="1" x14ac:dyDescent="0.2">
      <c r="A1" s="272" t="s">
        <v>88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T1" s="71"/>
    </row>
    <row r="2" spans="1:31" s="47" customFormat="1" ht="30" customHeight="1" x14ac:dyDescent="0.2">
      <c r="A2" s="272" t="s">
        <v>30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193"/>
      <c r="T2" s="72"/>
    </row>
    <row r="3" spans="1:31" s="47" customFormat="1" ht="27" customHeight="1" x14ac:dyDescent="0.2">
      <c r="A3" s="272" t="s">
        <v>143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193"/>
      <c r="T3" s="72"/>
    </row>
    <row r="4" spans="1:31" s="52" customFormat="1" ht="25.5" customHeight="1" x14ac:dyDescent="0.2">
      <c r="A4" s="273" t="s">
        <v>61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T4" s="72"/>
    </row>
    <row r="5" spans="1:31" s="47" customFormat="1" ht="27" customHeight="1" x14ac:dyDescent="0.2">
      <c r="A5" s="303" t="s">
        <v>31</v>
      </c>
      <c r="C5" s="303" t="s">
        <v>35</v>
      </c>
      <c r="D5" s="303"/>
      <c r="E5" s="303"/>
      <c r="F5" s="303"/>
      <c r="G5" s="303"/>
      <c r="H5" s="303"/>
      <c r="I5" s="303"/>
      <c r="K5" s="303" t="str">
        <f>'درآمد سرمایه گذاری در اوراق به'!$L$6</f>
        <v>از ابتدای سال مالی تا پایان ماه</v>
      </c>
      <c r="L5" s="303"/>
      <c r="M5" s="303"/>
      <c r="N5" s="303"/>
      <c r="O5" s="303"/>
      <c r="P5" s="303"/>
      <c r="Q5" s="303"/>
      <c r="R5" s="272"/>
      <c r="T5" s="72"/>
    </row>
    <row r="6" spans="1:31" s="47" customFormat="1" ht="42" x14ac:dyDescent="0.2">
      <c r="A6" s="303"/>
      <c r="C6" s="77" t="s">
        <v>5</v>
      </c>
      <c r="D6" s="68"/>
      <c r="E6" s="78" t="s">
        <v>62</v>
      </c>
      <c r="F6" s="68"/>
      <c r="G6" s="78" t="s">
        <v>63</v>
      </c>
      <c r="H6" s="68"/>
      <c r="I6" s="236" t="s">
        <v>64</v>
      </c>
      <c r="K6" s="78" t="s">
        <v>5</v>
      </c>
      <c r="L6" s="68"/>
      <c r="M6" s="78" t="s">
        <v>62</v>
      </c>
      <c r="N6" s="68"/>
      <c r="O6" s="78" t="s">
        <v>63</v>
      </c>
      <c r="P6" s="68"/>
      <c r="Q6" s="240" t="s">
        <v>64</v>
      </c>
      <c r="R6" s="163"/>
      <c r="T6" s="72"/>
    </row>
    <row r="7" spans="1:31" s="47" customFormat="1" ht="30" customHeight="1" x14ac:dyDescent="0.2">
      <c r="A7" s="179" t="s">
        <v>152</v>
      </c>
      <c r="B7" s="125"/>
      <c r="C7" s="150">
        <v>1748113</v>
      </c>
      <c r="D7" s="151"/>
      <c r="E7" s="150">
        <v>84187749299</v>
      </c>
      <c r="F7" s="151"/>
      <c r="G7" s="150">
        <v>90882323361</v>
      </c>
      <c r="H7" s="151"/>
      <c r="I7" s="237">
        <f>E7-G7</f>
        <v>-6694574062</v>
      </c>
      <c r="J7" s="151"/>
      <c r="K7" s="150">
        <v>1748113</v>
      </c>
      <c r="L7" s="151"/>
      <c r="M7" s="150">
        <v>84187749299</v>
      </c>
      <c r="N7" s="151"/>
      <c r="O7" s="150">
        <v>90882323361</v>
      </c>
      <c r="P7" s="151"/>
      <c r="Q7" s="237">
        <v>-6694574062</v>
      </c>
      <c r="T7" s="73"/>
      <c r="U7" s="73"/>
      <c r="V7" s="73"/>
      <c r="W7" s="73"/>
      <c r="X7" s="73"/>
      <c r="Y7" s="73"/>
      <c r="Z7" s="73"/>
      <c r="AA7" s="73"/>
      <c r="AB7" s="73"/>
      <c r="AC7" s="73"/>
    </row>
    <row r="8" spans="1:31" s="47" customFormat="1" ht="30" customHeight="1" x14ac:dyDescent="0.2">
      <c r="A8" s="179" t="s">
        <v>153</v>
      </c>
      <c r="B8" s="125"/>
      <c r="C8" s="150">
        <v>35929135</v>
      </c>
      <c r="D8" s="151"/>
      <c r="E8" s="150">
        <v>64524360003</v>
      </c>
      <c r="F8" s="151"/>
      <c r="G8" s="150">
        <v>73573634689</v>
      </c>
      <c r="H8" s="151"/>
      <c r="I8" s="237">
        <f t="shared" ref="I8:I14" si="0">E8-G8</f>
        <v>-9049274686</v>
      </c>
      <c r="J8" s="151"/>
      <c r="K8" s="150">
        <v>35929135</v>
      </c>
      <c r="L8" s="151"/>
      <c r="M8" s="150">
        <v>64524360003</v>
      </c>
      <c r="N8" s="151"/>
      <c r="O8" s="150">
        <v>73573634689</v>
      </c>
      <c r="P8" s="151"/>
      <c r="Q8" s="237">
        <v>-9049274686</v>
      </c>
      <c r="T8" s="73"/>
      <c r="U8" s="73"/>
      <c r="V8" s="73"/>
      <c r="W8" s="73"/>
      <c r="X8" s="73"/>
      <c r="Y8" s="73"/>
      <c r="Z8" s="73"/>
      <c r="AA8" s="73"/>
      <c r="AB8" s="73"/>
      <c r="AC8" s="73"/>
    </row>
    <row r="9" spans="1:31" s="47" customFormat="1" ht="30" customHeight="1" x14ac:dyDescent="0.2">
      <c r="A9" s="179" t="s">
        <v>154</v>
      </c>
      <c r="B9" s="125"/>
      <c r="C9" s="150">
        <v>300000</v>
      </c>
      <c r="D9" s="151"/>
      <c r="E9" s="150">
        <v>6539854950</v>
      </c>
      <c r="F9" s="151"/>
      <c r="G9" s="150">
        <v>7350999747</v>
      </c>
      <c r="H9" s="151"/>
      <c r="I9" s="237">
        <f t="shared" si="0"/>
        <v>-811144797</v>
      </c>
      <c r="J9" s="151"/>
      <c r="K9" s="150">
        <v>300000</v>
      </c>
      <c r="L9" s="151"/>
      <c r="M9" s="150">
        <v>6539854950</v>
      </c>
      <c r="N9" s="151"/>
      <c r="O9" s="150">
        <v>7350999747</v>
      </c>
      <c r="P9" s="151"/>
      <c r="Q9" s="237">
        <v>-811144797</v>
      </c>
      <c r="T9" s="73"/>
      <c r="U9" s="73"/>
      <c r="V9" s="73"/>
      <c r="W9" s="73"/>
      <c r="X9" s="73"/>
      <c r="Y9" s="73"/>
      <c r="Z9" s="73"/>
      <c r="AA9" s="73"/>
      <c r="AB9" s="73"/>
      <c r="AC9" s="73"/>
    </row>
    <row r="10" spans="1:31" s="47" customFormat="1" ht="30" customHeight="1" x14ac:dyDescent="0.2">
      <c r="A10" s="179" t="s">
        <v>155</v>
      </c>
      <c r="B10" s="125"/>
      <c r="C10" s="150">
        <v>208</v>
      </c>
      <c r="D10" s="151"/>
      <c r="E10" s="150">
        <v>685833</v>
      </c>
      <c r="F10" s="151"/>
      <c r="G10" s="150">
        <v>867988</v>
      </c>
      <c r="H10" s="151"/>
      <c r="I10" s="237">
        <f t="shared" si="0"/>
        <v>-182155</v>
      </c>
      <c r="J10" s="151"/>
      <c r="K10" s="150">
        <v>208</v>
      </c>
      <c r="L10" s="151"/>
      <c r="M10" s="150">
        <v>685833</v>
      </c>
      <c r="N10" s="151"/>
      <c r="O10" s="150">
        <v>867988</v>
      </c>
      <c r="P10" s="151"/>
      <c r="Q10" s="237">
        <v>-182155</v>
      </c>
      <c r="T10" s="73"/>
      <c r="U10" s="73"/>
      <c r="V10" s="197"/>
      <c r="W10" s="73"/>
      <c r="X10" s="73"/>
      <c r="Y10" s="73"/>
      <c r="Z10" s="73"/>
      <c r="AA10" s="73"/>
      <c r="AB10" s="73"/>
      <c r="AC10" s="73"/>
    </row>
    <row r="11" spans="1:31" ht="30" customHeight="1" x14ac:dyDescent="0.2">
      <c r="A11" s="179" t="s">
        <v>156</v>
      </c>
      <c r="C11" s="150">
        <v>2000000</v>
      </c>
      <c r="E11" s="150">
        <v>16501230055</v>
      </c>
      <c r="G11" s="150">
        <v>17316350978</v>
      </c>
      <c r="I11" s="237">
        <f t="shared" si="0"/>
        <v>-815120923</v>
      </c>
      <c r="K11" s="150">
        <v>2000000</v>
      </c>
      <c r="M11" s="150">
        <v>16501230055</v>
      </c>
      <c r="O11" s="150">
        <v>17316350978</v>
      </c>
      <c r="Q11" s="237">
        <v>-815120923</v>
      </c>
      <c r="T11" s="72"/>
      <c r="V11" s="50"/>
    </row>
    <row r="12" spans="1:31" ht="30" customHeight="1" x14ac:dyDescent="0.2">
      <c r="A12" s="179" t="s">
        <v>157</v>
      </c>
      <c r="C12" s="150">
        <v>9530576</v>
      </c>
      <c r="E12" s="150">
        <v>28188837450</v>
      </c>
      <c r="G12" s="150">
        <v>31822726203</v>
      </c>
      <c r="I12" s="237">
        <f t="shared" si="0"/>
        <v>-3633888753</v>
      </c>
      <c r="K12" s="150">
        <v>9530576</v>
      </c>
      <c r="M12" s="150">
        <v>28188837450</v>
      </c>
      <c r="O12" s="150">
        <v>31822726203</v>
      </c>
      <c r="Q12" s="237">
        <v>-3633888753</v>
      </c>
      <c r="T12" s="72"/>
      <c r="V12" s="50"/>
    </row>
    <row r="13" spans="1:31" ht="30" customHeight="1" x14ac:dyDescent="0.2">
      <c r="A13" s="179" t="s">
        <v>158</v>
      </c>
      <c r="C13" s="150">
        <v>48800000</v>
      </c>
      <c r="E13" s="150">
        <v>22856390787</v>
      </c>
      <c r="G13" s="150">
        <v>24885445394</v>
      </c>
      <c r="I13" s="237">
        <f t="shared" si="0"/>
        <v>-2029054607</v>
      </c>
      <c r="K13" s="150">
        <v>48800000</v>
      </c>
      <c r="M13" s="150">
        <v>22856390787</v>
      </c>
      <c r="O13" s="150">
        <v>24885445394</v>
      </c>
      <c r="Q13" s="237">
        <v>-2029054607</v>
      </c>
      <c r="V13" s="50"/>
    </row>
    <row r="14" spans="1:31" ht="30" customHeight="1" x14ac:dyDescent="0.2">
      <c r="A14" s="179" t="s">
        <v>159</v>
      </c>
      <c r="C14" s="150">
        <v>41000000</v>
      </c>
      <c r="E14" s="150">
        <v>16699048634</v>
      </c>
      <c r="G14" s="150">
        <v>16247863502</v>
      </c>
      <c r="I14" s="237">
        <f t="shared" si="0"/>
        <v>451185132</v>
      </c>
      <c r="K14" s="150">
        <v>41000000</v>
      </c>
      <c r="M14" s="150">
        <v>16699048634</v>
      </c>
      <c r="O14" s="150">
        <v>16247863502</v>
      </c>
      <c r="Q14" s="237">
        <v>451185132</v>
      </c>
    </row>
    <row r="15" spans="1:31" s="190" customFormat="1" ht="30" customHeight="1" thickBot="1" x14ac:dyDescent="0.25">
      <c r="C15" s="191">
        <f t="shared" ref="C15:Q15" si="1">SUM(C7:C14)</f>
        <v>139308032</v>
      </c>
      <c r="D15" s="190">
        <f t="shared" si="1"/>
        <v>0</v>
      </c>
      <c r="E15" s="191">
        <f t="shared" si="1"/>
        <v>239498157011</v>
      </c>
      <c r="F15" s="190">
        <f t="shared" si="1"/>
        <v>0</v>
      </c>
      <c r="G15" s="191">
        <f t="shared" si="1"/>
        <v>262080211862</v>
      </c>
      <c r="H15" s="190">
        <f t="shared" si="1"/>
        <v>0</v>
      </c>
      <c r="I15" s="238">
        <f t="shared" si="1"/>
        <v>-22582054851</v>
      </c>
      <c r="J15" s="190">
        <f t="shared" si="1"/>
        <v>0</v>
      </c>
      <c r="K15" s="191">
        <f t="shared" si="1"/>
        <v>139308032</v>
      </c>
      <c r="L15" s="190">
        <f t="shared" si="1"/>
        <v>0</v>
      </c>
      <c r="M15" s="191">
        <f t="shared" si="1"/>
        <v>239498157011</v>
      </c>
      <c r="N15" s="190">
        <f t="shared" si="1"/>
        <v>0</v>
      </c>
      <c r="O15" s="191">
        <f t="shared" si="1"/>
        <v>262080211862</v>
      </c>
      <c r="P15" s="190">
        <f t="shared" si="1"/>
        <v>0</v>
      </c>
      <c r="Q15" s="238">
        <f t="shared" si="1"/>
        <v>-22582054851</v>
      </c>
      <c r="S15" s="192"/>
      <c r="U15" s="192"/>
      <c r="W15" s="192"/>
      <c r="Y15" s="192"/>
      <c r="AA15" s="192"/>
      <c r="AC15" s="192"/>
      <c r="AE15" s="192"/>
    </row>
    <row r="16" spans="1:31" ht="19.5" thickTop="1" x14ac:dyDescent="0.2">
      <c r="C16" s="150"/>
      <c r="T16" s="197"/>
    </row>
    <row r="17" spans="3:20" ht="18.75" x14ac:dyDescent="0.2">
      <c r="C17" s="150"/>
      <c r="G17" s="50"/>
      <c r="T17" s="197"/>
    </row>
    <row r="18" spans="3:20" ht="18.75" x14ac:dyDescent="0.2">
      <c r="C18" s="150"/>
      <c r="G18" s="50"/>
    </row>
    <row r="19" spans="3:20" ht="18.75" x14ac:dyDescent="0.2">
      <c r="C19" s="150"/>
      <c r="G19" s="50"/>
    </row>
    <row r="20" spans="3:20" ht="18.75" x14ac:dyDescent="0.2">
      <c r="C20" s="150"/>
    </row>
    <row r="21" spans="3:20" ht="18.75" x14ac:dyDescent="0.2">
      <c r="C21" s="150"/>
    </row>
    <row r="22" spans="3:20" ht="18.75" x14ac:dyDescent="0.2">
      <c r="C22" s="150"/>
    </row>
  </sheetData>
  <mergeCells count="7">
    <mergeCell ref="A1:Q1"/>
    <mergeCell ref="A4:R4"/>
    <mergeCell ref="A5:A6"/>
    <mergeCell ref="C5:I5"/>
    <mergeCell ref="K5:R5"/>
    <mergeCell ref="A2:Q2"/>
    <mergeCell ref="A3:Q3"/>
  </mergeCells>
  <pageMargins left="0.39" right="0.39" top="0.39" bottom="0.39" header="0" footer="0"/>
  <pageSetup scale="73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W46"/>
  <sheetViews>
    <sheetView rightToLeft="1" view="pageBreakPreview" zoomScaleNormal="100" zoomScaleSheetLayoutView="100" workbookViewId="0">
      <selection activeCell="O45" sqref="O45"/>
    </sheetView>
  </sheetViews>
  <sheetFormatPr defaultRowHeight="12.75" x14ac:dyDescent="0.2"/>
  <cols>
    <col min="1" max="1" width="33.42578125" style="49" customWidth="1"/>
    <col min="2" max="2" width="1.28515625" style="49" customWidth="1"/>
    <col min="3" max="3" width="16" style="152" customWidth="1"/>
    <col min="4" max="4" width="1.28515625" style="152" customWidth="1"/>
    <col min="5" max="5" width="20.7109375" style="152" customWidth="1"/>
    <col min="6" max="6" width="1.28515625" style="152" customWidth="1"/>
    <col min="7" max="7" width="22" style="152" customWidth="1"/>
    <col min="8" max="8" width="1.28515625" style="152" customWidth="1"/>
    <col min="9" max="9" width="24.42578125" style="152" customWidth="1"/>
    <col min="10" max="10" width="0.85546875" style="152" customWidth="1"/>
    <col min="11" max="11" width="22.7109375" style="152" customWidth="1"/>
    <col min="12" max="12" width="1.28515625" style="152" customWidth="1"/>
    <col min="13" max="13" width="24.140625" style="152" customWidth="1"/>
    <col min="14" max="14" width="1.28515625" style="152" customWidth="1"/>
    <col min="15" max="15" width="26.28515625" style="152" customWidth="1"/>
    <col min="16" max="16" width="1.28515625" style="152" customWidth="1"/>
    <col min="17" max="17" width="19.85546875" style="153" customWidth="1"/>
    <col min="18" max="18" width="0.5703125" style="49" customWidth="1"/>
    <col min="19" max="19" width="30.7109375" style="197" customWidth="1"/>
    <col min="20" max="23" width="30.7109375" style="73" customWidth="1"/>
    <col min="24" max="16384" width="9.140625" style="49"/>
  </cols>
  <sheetData>
    <row r="1" spans="1:23" ht="29.1" customHeight="1" x14ac:dyDescent="0.2">
      <c r="A1" s="272" t="s">
        <v>88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S1" s="259"/>
      <c r="T1" s="71"/>
      <c r="U1" s="71"/>
      <c r="V1" s="71"/>
    </row>
    <row r="2" spans="1:23" s="47" customFormat="1" ht="30" customHeight="1" x14ac:dyDescent="0.2">
      <c r="A2" s="272" t="s">
        <v>30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S2" s="260"/>
      <c r="T2" s="260"/>
      <c r="U2" s="260"/>
      <c r="V2" s="260"/>
      <c r="W2" s="197"/>
    </row>
    <row r="3" spans="1:23" s="47" customFormat="1" ht="30" customHeight="1" x14ac:dyDescent="0.2">
      <c r="A3" s="272" t="s">
        <v>143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S3" s="260"/>
      <c r="T3" s="260"/>
      <c r="U3" s="260"/>
      <c r="V3" s="260"/>
      <c r="W3" s="197"/>
    </row>
    <row r="4" spans="1:23" s="52" customFormat="1" ht="25.5" x14ac:dyDescent="0.2">
      <c r="A4" s="273" t="s">
        <v>65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S4" s="260"/>
      <c r="T4" s="260"/>
      <c r="U4" s="260"/>
      <c r="V4" s="260"/>
      <c r="W4" s="197"/>
    </row>
    <row r="5" spans="1:23" s="47" customFormat="1" ht="24" customHeight="1" x14ac:dyDescent="0.2">
      <c r="A5" s="272" t="s">
        <v>31</v>
      </c>
      <c r="C5" s="309" t="s">
        <v>35</v>
      </c>
      <c r="D5" s="309"/>
      <c r="E5" s="309"/>
      <c r="F5" s="309"/>
      <c r="G5" s="309"/>
      <c r="H5" s="309"/>
      <c r="I5" s="309"/>
      <c r="J5" s="261"/>
      <c r="K5" s="310" t="str">
        <f>'درآمد سرمایه گذاری در اوراق به'!$L$6</f>
        <v>از ابتدای سال مالی تا پایان ماه</v>
      </c>
      <c r="L5" s="310"/>
      <c r="M5" s="310"/>
      <c r="N5" s="310"/>
      <c r="O5" s="310"/>
      <c r="P5" s="310"/>
      <c r="Q5" s="310"/>
      <c r="S5" s="260"/>
      <c r="T5" s="260"/>
      <c r="U5" s="260"/>
      <c r="V5" s="260"/>
      <c r="W5" s="197"/>
    </row>
    <row r="6" spans="1:23" s="47" customFormat="1" ht="37.5" customHeight="1" x14ac:dyDescent="0.2">
      <c r="A6" s="271"/>
      <c r="C6" s="198" t="s">
        <v>5</v>
      </c>
      <c r="D6" s="143"/>
      <c r="E6" s="142" t="s">
        <v>7</v>
      </c>
      <c r="F6" s="143"/>
      <c r="G6" s="198" t="s">
        <v>63</v>
      </c>
      <c r="H6" s="143"/>
      <c r="I6" s="198" t="s">
        <v>66</v>
      </c>
      <c r="J6" s="261"/>
      <c r="K6" s="142" t="s">
        <v>5</v>
      </c>
      <c r="L6" s="143"/>
      <c r="M6" s="142" t="s">
        <v>7</v>
      </c>
      <c r="N6" s="143"/>
      <c r="O6" s="142" t="s">
        <v>63</v>
      </c>
      <c r="P6" s="143"/>
      <c r="Q6" s="144" t="s">
        <v>66</v>
      </c>
      <c r="S6" s="196"/>
      <c r="T6" s="260"/>
      <c r="U6" s="260"/>
      <c r="V6" s="260"/>
      <c r="W6" s="197"/>
    </row>
    <row r="7" spans="1:23" ht="30" customHeight="1" x14ac:dyDescent="0.2">
      <c r="A7" s="124" t="s">
        <v>136</v>
      </c>
      <c r="B7" s="47"/>
      <c r="C7" s="145">
        <v>58114927</v>
      </c>
      <c r="D7" s="146"/>
      <c r="E7" s="147">
        <v>31484183036</v>
      </c>
      <c r="F7" s="146"/>
      <c r="G7" s="145">
        <v>35507104218</v>
      </c>
      <c r="H7" s="146"/>
      <c r="I7" s="148">
        <f>E7-G7</f>
        <v>-4022921182</v>
      </c>
      <c r="J7" s="146"/>
      <c r="K7" s="139">
        <v>58114927</v>
      </c>
      <c r="L7" s="146"/>
      <c r="M7" s="147">
        <v>31484183036</v>
      </c>
      <c r="N7" s="146"/>
      <c r="O7" s="139">
        <v>35507104218</v>
      </c>
      <c r="P7" s="146"/>
      <c r="Q7" s="149">
        <v>-4022921182</v>
      </c>
      <c r="R7" s="138"/>
      <c r="S7" s="196"/>
      <c r="T7" s="141"/>
      <c r="U7" s="140"/>
      <c r="V7" s="139"/>
      <c r="W7" s="140"/>
    </row>
    <row r="8" spans="1:23" ht="30" customHeight="1" x14ac:dyDescent="0.2">
      <c r="A8" s="124" t="s">
        <v>89</v>
      </c>
      <c r="B8" s="47"/>
      <c r="C8" s="145">
        <v>14391845</v>
      </c>
      <c r="D8" s="146"/>
      <c r="E8" s="145">
        <f>G8+I8</f>
        <v>69728484707</v>
      </c>
      <c r="F8" s="146"/>
      <c r="G8" s="145">
        <v>72922599154</v>
      </c>
      <c r="H8" s="146"/>
      <c r="I8" s="148">
        <v>-3194114447</v>
      </c>
      <c r="J8" s="146"/>
      <c r="K8" s="139">
        <v>14391845</v>
      </c>
      <c r="L8" s="146"/>
      <c r="M8" s="145">
        <v>69728484707</v>
      </c>
      <c r="N8" s="146"/>
      <c r="O8" s="139">
        <v>72922599154</v>
      </c>
      <c r="P8" s="146"/>
      <c r="Q8" s="148">
        <v>-3194114447</v>
      </c>
      <c r="R8" s="138"/>
      <c r="S8" s="196"/>
      <c r="T8" s="141"/>
      <c r="U8" s="140"/>
      <c r="V8" s="139"/>
      <c r="W8" s="140"/>
    </row>
    <row r="9" spans="1:23" ht="30" customHeight="1" x14ac:dyDescent="0.2">
      <c r="A9" s="124" t="s">
        <v>90</v>
      </c>
      <c r="B9" s="47"/>
      <c r="C9" s="145">
        <v>11750844</v>
      </c>
      <c r="D9" s="146"/>
      <c r="E9" s="145">
        <v>122182490962</v>
      </c>
      <c r="F9" s="146"/>
      <c r="G9" s="145">
        <v>131785041748</v>
      </c>
      <c r="H9" s="146"/>
      <c r="I9" s="148">
        <f t="shared" ref="I9:I43" si="0">E9-G9</f>
        <v>-9602550786</v>
      </c>
      <c r="J9" s="146"/>
      <c r="K9" s="139">
        <v>11750844</v>
      </c>
      <c r="L9" s="146"/>
      <c r="M9" s="145">
        <v>122182490962</v>
      </c>
      <c r="N9" s="146"/>
      <c r="O9" s="139">
        <v>131785041748</v>
      </c>
      <c r="P9" s="146"/>
      <c r="Q9" s="148">
        <v>-9602550786</v>
      </c>
      <c r="R9" s="138"/>
      <c r="S9" s="196"/>
      <c r="T9" s="141"/>
      <c r="U9" s="140"/>
      <c r="V9" s="139"/>
      <c r="W9" s="140"/>
    </row>
    <row r="10" spans="1:23" ht="30" customHeight="1" x14ac:dyDescent="0.2">
      <c r="A10" s="124" t="s">
        <v>91</v>
      </c>
      <c r="B10" s="47"/>
      <c r="C10" s="145">
        <v>31445210</v>
      </c>
      <c r="D10" s="146"/>
      <c r="E10" s="145">
        <v>49075234270</v>
      </c>
      <c r="F10" s="146"/>
      <c r="G10" s="145">
        <v>52707052114</v>
      </c>
      <c r="H10" s="146"/>
      <c r="I10" s="148">
        <f t="shared" si="0"/>
        <v>-3631817844</v>
      </c>
      <c r="J10" s="146"/>
      <c r="K10" s="139">
        <v>31445210</v>
      </c>
      <c r="L10" s="146"/>
      <c r="M10" s="145">
        <v>49075234270</v>
      </c>
      <c r="N10" s="146"/>
      <c r="O10" s="139">
        <v>52707052114</v>
      </c>
      <c r="P10" s="146"/>
      <c r="Q10" s="148">
        <v>-3631817844</v>
      </c>
      <c r="R10" s="138"/>
      <c r="S10" s="196"/>
      <c r="T10" s="141"/>
      <c r="U10" s="140"/>
      <c r="V10" s="139"/>
      <c r="W10" s="140"/>
    </row>
    <row r="11" spans="1:23" ht="30" customHeight="1" x14ac:dyDescent="0.2">
      <c r="A11" s="124" t="s">
        <v>139</v>
      </c>
      <c r="B11" s="47"/>
      <c r="C11" s="145">
        <v>414800</v>
      </c>
      <c r="D11" s="146"/>
      <c r="E11" s="145">
        <v>19400217777</v>
      </c>
      <c r="F11" s="146"/>
      <c r="G11" s="145">
        <v>21564960457</v>
      </c>
      <c r="H11" s="146"/>
      <c r="I11" s="148">
        <f t="shared" si="0"/>
        <v>-2164742680</v>
      </c>
      <c r="J11" s="146"/>
      <c r="K11" s="139">
        <v>414800</v>
      </c>
      <c r="L11" s="146"/>
      <c r="M11" s="145">
        <v>19400217777</v>
      </c>
      <c r="N11" s="146"/>
      <c r="O11" s="139">
        <v>21564960457</v>
      </c>
      <c r="P11" s="146"/>
      <c r="Q11" s="148">
        <v>-2164742680</v>
      </c>
      <c r="R11" s="138"/>
      <c r="S11" s="196"/>
      <c r="T11" s="141"/>
      <c r="U11" s="140"/>
      <c r="V11" s="139"/>
      <c r="W11" s="140"/>
    </row>
    <row r="12" spans="1:23" ht="30" customHeight="1" x14ac:dyDescent="0.2">
      <c r="A12" s="124" t="s">
        <v>92</v>
      </c>
      <c r="B12" s="47"/>
      <c r="C12" s="145">
        <v>36197293</v>
      </c>
      <c r="D12" s="146"/>
      <c r="E12" s="145">
        <v>56383667240</v>
      </c>
      <c r="F12" s="146"/>
      <c r="G12" s="145">
        <v>60696430501</v>
      </c>
      <c r="H12" s="146"/>
      <c r="I12" s="148">
        <f t="shared" si="0"/>
        <v>-4312763261</v>
      </c>
      <c r="J12" s="146"/>
      <c r="K12" s="139">
        <v>36197293</v>
      </c>
      <c r="L12" s="146"/>
      <c r="M12" s="145">
        <v>56383667240</v>
      </c>
      <c r="N12" s="146"/>
      <c r="O12" s="139">
        <v>60696430501</v>
      </c>
      <c r="P12" s="146"/>
      <c r="Q12" s="148">
        <v>-4312763261</v>
      </c>
      <c r="R12" s="138"/>
      <c r="S12" s="196"/>
      <c r="T12" s="141"/>
      <c r="U12" s="140"/>
      <c r="V12" s="139"/>
      <c r="W12" s="140"/>
    </row>
    <row r="13" spans="1:23" ht="30" customHeight="1" x14ac:dyDescent="0.2">
      <c r="A13" s="124" t="s">
        <v>93</v>
      </c>
      <c r="B13" s="47"/>
      <c r="C13" s="145">
        <v>38815909</v>
      </c>
      <c r="D13" s="146"/>
      <c r="E13" s="145">
        <v>130147050994</v>
      </c>
      <c r="F13" s="146"/>
      <c r="G13" s="145">
        <v>153533253730</v>
      </c>
      <c r="H13" s="146"/>
      <c r="I13" s="148">
        <f t="shared" si="0"/>
        <v>-23386202736</v>
      </c>
      <c r="J13" s="146"/>
      <c r="K13" s="139">
        <v>38815909</v>
      </c>
      <c r="L13" s="146"/>
      <c r="M13" s="145">
        <v>130147050994</v>
      </c>
      <c r="N13" s="146"/>
      <c r="O13" s="139">
        <v>153533253730</v>
      </c>
      <c r="P13" s="146"/>
      <c r="Q13" s="148">
        <v>-23386202736</v>
      </c>
      <c r="R13" s="138"/>
      <c r="S13" s="196"/>
      <c r="T13" s="141"/>
      <c r="U13" s="140"/>
      <c r="V13" s="139"/>
      <c r="W13" s="140"/>
    </row>
    <row r="14" spans="1:23" ht="30" customHeight="1" x14ac:dyDescent="0.2">
      <c r="A14" s="124" t="s">
        <v>150</v>
      </c>
      <c r="B14" s="47"/>
      <c r="C14" s="145">
        <v>4976344</v>
      </c>
      <c r="D14" s="146"/>
      <c r="E14" s="145">
        <v>6786920081</v>
      </c>
      <c r="F14" s="146"/>
      <c r="G14" s="145">
        <v>7365688047</v>
      </c>
      <c r="H14" s="146"/>
      <c r="I14" s="148">
        <f t="shared" si="0"/>
        <v>-578767966</v>
      </c>
      <c r="J14" s="146"/>
      <c r="K14" s="139">
        <v>4976344</v>
      </c>
      <c r="L14" s="146"/>
      <c r="M14" s="145">
        <v>6786920081</v>
      </c>
      <c r="N14" s="146"/>
      <c r="O14" s="139">
        <v>7365688047</v>
      </c>
      <c r="P14" s="146"/>
      <c r="Q14" s="148">
        <v>-578767966</v>
      </c>
      <c r="R14" s="138"/>
      <c r="S14" s="196"/>
      <c r="T14" s="141"/>
      <c r="U14" s="140"/>
      <c r="V14" s="139"/>
      <c r="W14" s="140"/>
    </row>
    <row r="15" spans="1:23" ht="30" customHeight="1" x14ac:dyDescent="0.2">
      <c r="A15" s="124" t="s">
        <v>94</v>
      </c>
      <c r="B15" s="47"/>
      <c r="C15" s="145">
        <v>7153912</v>
      </c>
      <c r="D15" s="146"/>
      <c r="E15" s="145">
        <v>126581962780</v>
      </c>
      <c r="F15" s="146"/>
      <c r="G15" s="145">
        <v>139809066755</v>
      </c>
      <c r="H15" s="146"/>
      <c r="I15" s="148">
        <f t="shared" si="0"/>
        <v>-13227103975</v>
      </c>
      <c r="J15" s="146"/>
      <c r="K15" s="139">
        <v>7153912</v>
      </c>
      <c r="L15" s="146"/>
      <c r="M15" s="145">
        <v>126581962780</v>
      </c>
      <c r="N15" s="146"/>
      <c r="O15" s="139">
        <v>139809066755</v>
      </c>
      <c r="P15" s="146"/>
      <c r="Q15" s="148">
        <v>-13227103975</v>
      </c>
      <c r="R15" s="138"/>
      <c r="S15" s="196"/>
      <c r="T15" s="141"/>
      <c r="U15" s="140"/>
      <c r="V15" s="139"/>
      <c r="W15" s="140"/>
    </row>
    <row r="16" spans="1:23" ht="30" customHeight="1" x14ac:dyDescent="0.2">
      <c r="A16" s="124" t="s">
        <v>141</v>
      </c>
      <c r="B16" s="47"/>
      <c r="C16" s="145">
        <v>26070865</v>
      </c>
      <c r="D16" s="146"/>
      <c r="E16" s="145">
        <v>45611708302</v>
      </c>
      <c r="F16" s="146"/>
      <c r="G16" s="145">
        <v>53386431311</v>
      </c>
      <c r="H16" s="146"/>
      <c r="I16" s="148">
        <f t="shared" si="0"/>
        <v>-7774723009</v>
      </c>
      <c r="J16" s="146"/>
      <c r="K16" s="139">
        <v>26070865</v>
      </c>
      <c r="L16" s="146"/>
      <c r="M16" s="145">
        <v>45611708302</v>
      </c>
      <c r="N16" s="146"/>
      <c r="O16" s="139">
        <v>53386431311</v>
      </c>
      <c r="P16" s="146"/>
      <c r="Q16" s="148">
        <v>-7774723009</v>
      </c>
      <c r="R16" s="138"/>
      <c r="S16" s="196"/>
      <c r="T16" s="141"/>
      <c r="U16" s="140"/>
      <c r="V16" s="139"/>
      <c r="W16" s="140"/>
    </row>
    <row r="17" spans="1:23" ht="30" customHeight="1" x14ac:dyDescent="0.2">
      <c r="A17" s="124" t="s">
        <v>95</v>
      </c>
      <c r="B17" s="47"/>
      <c r="C17" s="145">
        <v>300000</v>
      </c>
      <c r="D17" s="146"/>
      <c r="E17" s="145">
        <v>7365910500</v>
      </c>
      <c r="F17" s="146"/>
      <c r="G17" s="145">
        <v>7350999753</v>
      </c>
      <c r="H17" s="146"/>
      <c r="I17" s="148">
        <f t="shared" si="0"/>
        <v>14910747</v>
      </c>
      <c r="J17" s="146"/>
      <c r="K17" s="139">
        <v>300000</v>
      </c>
      <c r="L17" s="146"/>
      <c r="M17" s="145">
        <v>7365910500</v>
      </c>
      <c r="N17" s="146"/>
      <c r="O17" s="139">
        <v>7350999753</v>
      </c>
      <c r="P17" s="146"/>
      <c r="Q17" s="148">
        <v>14910747</v>
      </c>
      <c r="R17" s="138"/>
      <c r="S17" s="196"/>
      <c r="T17" s="141"/>
      <c r="U17" s="140"/>
      <c r="V17" s="139"/>
      <c r="W17" s="140"/>
    </row>
    <row r="18" spans="1:23" ht="30" customHeight="1" x14ac:dyDescent="0.2">
      <c r="A18" s="124" t="s">
        <v>131</v>
      </c>
      <c r="B18" s="47"/>
      <c r="C18" s="145">
        <v>1048946</v>
      </c>
      <c r="D18" s="146"/>
      <c r="E18" s="145">
        <v>5182242713</v>
      </c>
      <c r="F18" s="146"/>
      <c r="G18" s="145">
        <v>5296940238</v>
      </c>
      <c r="H18" s="146"/>
      <c r="I18" s="148">
        <f t="shared" si="0"/>
        <v>-114697525</v>
      </c>
      <c r="J18" s="146"/>
      <c r="K18" s="139">
        <v>1048946</v>
      </c>
      <c r="L18" s="146"/>
      <c r="M18" s="145">
        <v>5182242713</v>
      </c>
      <c r="N18" s="146"/>
      <c r="O18" s="139">
        <v>5296940238</v>
      </c>
      <c r="P18" s="146"/>
      <c r="Q18" s="148">
        <v>-114697525</v>
      </c>
      <c r="R18" s="138"/>
      <c r="S18" s="196"/>
      <c r="T18" s="141"/>
      <c r="U18" s="140"/>
      <c r="V18" s="139"/>
      <c r="W18" s="140"/>
    </row>
    <row r="19" spans="1:23" ht="30" customHeight="1" x14ac:dyDescent="0.2">
      <c r="A19" s="124" t="s">
        <v>129</v>
      </c>
      <c r="B19" s="47"/>
      <c r="C19" s="145">
        <v>8000000</v>
      </c>
      <c r="D19" s="146"/>
      <c r="E19" s="145">
        <v>24175296000</v>
      </c>
      <c r="F19" s="146"/>
      <c r="G19" s="145">
        <v>28803004068</v>
      </c>
      <c r="H19" s="146"/>
      <c r="I19" s="148">
        <f t="shared" si="0"/>
        <v>-4627708068</v>
      </c>
      <c r="J19" s="146"/>
      <c r="K19" s="139">
        <v>8000000</v>
      </c>
      <c r="L19" s="146"/>
      <c r="M19" s="145">
        <v>24175296000</v>
      </c>
      <c r="N19" s="146"/>
      <c r="O19" s="139">
        <v>28803004068</v>
      </c>
      <c r="P19" s="146"/>
      <c r="Q19" s="148">
        <v>-4627708068</v>
      </c>
      <c r="R19" s="138"/>
      <c r="S19" s="196"/>
      <c r="T19" s="141"/>
      <c r="U19" s="140"/>
      <c r="V19" s="139"/>
      <c r="W19" s="140"/>
    </row>
    <row r="20" spans="1:23" ht="30" customHeight="1" x14ac:dyDescent="0.2">
      <c r="A20" s="124" t="s">
        <v>96</v>
      </c>
      <c r="B20" s="47"/>
      <c r="C20" s="145">
        <v>80984648</v>
      </c>
      <c r="D20" s="146"/>
      <c r="E20" s="145">
        <v>189101052170</v>
      </c>
      <c r="F20" s="146"/>
      <c r="G20" s="145">
        <v>213010380605</v>
      </c>
      <c r="H20" s="146"/>
      <c r="I20" s="148">
        <f t="shared" si="0"/>
        <v>-23909328435</v>
      </c>
      <c r="J20" s="146"/>
      <c r="K20" s="139">
        <v>80984648</v>
      </c>
      <c r="L20" s="146"/>
      <c r="M20" s="145">
        <v>189101052170</v>
      </c>
      <c r="N20" s="146"/>
      <c r="O20" s="139">
        <v>213010380605</v>
      </c>
      <c r="P20" s="146"/>
      <c r="Q20" s="148">
        <v>-23909328435</v>
      </c>
      <c r="R20" s="138"/>
      <c r="S20" s="196"/>
      <c r="T20" s="141"/>
      <c r="U20" s="140"/>
      <c r="V20" s="139"/>
      <c r="W20" s="140"/>
    </row>
    <row r="21" spans="1:23" ht="30" customHeight="1" x14ac:dyDescent="0.2">
      <c r="A21" s="124" t="s">
        <v>97</v>
      </c>
      <c r="B21" s="47"/>
      <c r="C21" s="145">
        <v>4500910</v>
      </c>
      <c r="D21" s="146"/>
      <c r="E21" s="145">
        <v>30960976732</v>
      </c>
      <c r="F21" s="146"/>
      <c r="G21" s="145">
        <v>32884852453</v>
      </c>
      <c r="H21" s="146"/>
      <c r="I21" s="148">
        <f t="shared" si="0"/>
        <v>-1923875721</v>
      </c>
      <c r="J21" s="146"/>
      <c r="K21" s="139">
        <v>4500910</v>
      </c>
      <c r="L21" s="146"/>
      <c r="M21" s="145">
        <v>30960976732</v>
      </c>
      <c r="N21" s="146"/>
      <c r="O21" s="139">
        <v>32884852453</v>
      </c>
      <c r="P21" s="146"/>
      <c r="Q21" s="148">
        <v>-1923875721</v>
      </c>
      <c r="R21" s="138"/>
      <c r="S21" s="196"/>
      <c r="T21" s="141"/>
      <c r="U21" s="140"/>
      <c r="V21" s="139"/>
      <c r="W21" s="140"/>
    </row>
    <row r="22" spans="1:23" ht="30" customHeight="1" x14ac:dyDescent="0.2">
      <c r="A22" s="124" t="s">
        <v>98</v>
      </c>
      <c r="B22" s="47"/>
      <c r="C22" s="145">
        <v>450000</v>
      </c>
      <c r="D22" s="146"/>
      <c r="E22" s="145">
        <v>1532079562</v>
      </c>
      <c r="F22" s="146"/>
      <c r="G22" s="145">
        <v>1599177937</v>
      </c>
      <c r="H22" s="146"/>
      <c r="I22" s="148">
        <f t="shared" si="0"/>
        <v>-67098375</v>
      </c>
      <c r="J22" s="146"/>
      <c r="K22" s="139">
        <v>450000</v>
      </c>
      <c r="L22" s="146"/>
      <c r="M22" s="145">
        <v>1532079562</v>
      </c>
      <c r="N22" s="146"/>
      <c r="O22" s="139">
        <v>1599177937</v>
      </c>
      <c r="P22" s="146"/>
      <c r="Q22" s="148">
        <v>-67098375</v>
      </c>
      <c r="R22" s="138"/>
      <c r="S22" s="196"/>
      <c r="T22" s="141"/>
      <c r="U22" s="140"/>
      <c r="V22" s="139"/>
      <c r="W22" s="140"/>
    </row>
    <row r="23" spans="1:23" ht="30" customHeight="1" x14ac:dyDescent="0.2">
      <c r="A23" s="124" t="s">
        <v>99</v>
      </c>
      <c r="B23" s="47"/>
      <c r="C23" s="145">
        <v>3382441</v>
      </c>
      <c r="D23" s="146"/>
      <c r="E23" s="145">
        <v>83889771127</v>
      </c>
      <c r="F23" s="146"/>
      <c r="G23" s="145">
        <v>101869494721</v>
      </c>
      <c r="H23" s="146"/>
      <c r="I23" s="148">
        <f t="shared" si="0"/>
        <v>-17979723594</v>
      </c>
      <c r="J23" s="146"/>
      <c r="K23" s="139">
        <v>3382441</v>
      </c>
      <c r="L23" s="146"/>
      <c r="M23" s="145">
        <v>83889771127</v>
      </c>
      <c r="N23" s="146"/>
      <c r="O23" s="139">
        <v>101869494721</v>
      </c>
      <c r="P23" s="146"/>
      <c r="Q23" s="148">
        <v>-17979723594</v>
      </c>
      <c r="R23" s="138"/>
      <c r="S23" s="196"/>
      <c r="T23" s="141"/>
      <c r="U23" s="140"/>
      <c r="V23" s="139"/>
      <c r="W23" s="140"/>
    </row>
    <row r="24" spans="1:23" ht="30" customHeight="1" x14ac:dyDescent="0.2">
      <c r="A24" s="124" t="s">
        <v>125</v>
      </c>
      <c r="B24" s="47"/>
      <c r="C24" s="145">
        <v>13500000</v>
      </c>
      <c r="D24" s="146"/>
      <c r="E24" s="145">
        <v>18894902400</v>
      </c>
      <c r="F24" s="146"/>
      <c r="G24" s="145">
        <v>20934693000</v>
      </c>
      <c r="H24" s="146"/>
      <c r="I24" s="148">
        <f t="shared" si="0"/>
        <v>-2039790600</v>
      </c>
      <c r="J24" s="146"/>
      <c r="K24" s="139">
        <v>13500000</v>
      </c>
      <c r="L24" s="146"/>
      <c r="M24" s="145">
        <v>18894902400</v>
      </c>
      <c r="N24" s="146"/>
      <c r="O24" s="139">
        <v>20934693000</v>
      </c>
      <c r="P24" s="146"/>
      <c r="Q24" s="148">
        <v>-2039790600</v>
      </c>
      <c r="R24" s="138"/>
      <c r="S24" s="196"/>
      <c r="T24" s="141"/>
      <c r="U24" s="140"/>
      <c r="V24" s="139"/>
      <c r="W24" s="140"/>
    </row>
    <row r="25" spans="1:23" ht="30" customHeight="1" x14ac:dyDescent="0.2">
      <c r="A25" s="124" t="s">
        <v>132</v>
      </c>
      <c r="B25" s="47"/>
      <c r="C25" s="145">
        <v>771428</v>
      </c>
      <c r="D25" s="146"/>
      <c r="E25" s="145">
        <v>1825074448</v>
      </c>
      <c r="F25" s="146"/>
      <c r="G25" s="145">
        <v>2094234587</v>
      </c>
      <c r="H25" s="146"/>
      <c r="I25" s="148">
        <f t="shared" si="0"/>
        <v>-269160139</v>
      </c>
      <c r="J25" s="146"/>
      <c r="K25" s="139">
        <v>771428</v>
      </c>
      <c r="L25" s="146"/>
      <c r="M25" s="145">
        <v>1825074448</v>
      </c>
      <c r="N25" s="146"/>
      <c r="O25" s="139">
        <v>2094234587</v>
      </c>
      <c r="P25" s="146"/>
      <c r="Q25" s="148">
        <v>-269160139</v>
      </c>
      <c r="R25" s="138"/>
      <c r="S25" s="196"/>
      <c r="T25" s="141"/>
      <c r="U25" s="140"/>
      <c r="V25" s="139"/>
      <c r="W25" s="140"/>
    </row>
    <row r="26" spans="1:23" ht="30" customHeight="1" x14ac:dyDescent="0.2">
      <c r="A26" s="124" t="s">
        <v>100</v>
      </c>
      <c r="B26" s="47"/>
      <c r="C26" s="145">
        <v>8099986</v>
      </c>
      <c r="D26" s="146"/>
      <c r="E26" s="145">
        <v>49921104716</v>
      </c>
      <c r="F26" s="146"/>
      <c r="G26" s="145">
        <v>57731342067</v>
      </c>
      <c r="H26" s="146"/>
      <c r="I26" s="148">
        <f t="shared" si="0"/>
        <v>-7810237351</v>
      </c>
      <c r="J26" s="146"/>
      <c r="K26" s="139">
        <v>8099986</v>
      </c>
      <c r="L26" s="146"/>
      <c r="M26" s="145">
        <v>49921104716</v>
      </c>
      <c r="N26" s="146"/>
      <c r="O26" s="139">
        <v>57731342067</v>
      </c>
      <c r="P26" s="146"/>
      <c r="Q26" s="148">
        <v>-7810237351</v>
      </c>
      <c r="R26" s="138"/>
      <c r="S26" s="196"/>
      <c r="T26" s="141"/>
      <c r="U26" s="140"/>
      <c r="V26" s="139"/>
      <c r="W26" s="140"/>
    </row>
    <row r="27" spans="1:23" ht="30" customHeight="1" x14ac:dyDescent="0.2">
      <c r="A27" s="124" t="s">
        <v>111</v>
      </c>
      <c r="B27" s="47"/>
      <c r="C27" s="145">
        <v>40211631</v>
      </c>
      <c r="D27" s="146"/>
      <c r="E27" s="145">
        <v>327773448724</v>
      </c>
      <c r="F27" s="146"/>
      <c r="G27" s="145">
        <v>351357148082</v>
      </c>
      <c r="H27" s="146"/>
      <c r="I27" s="148">
        <f t="shared" si="0"/>
        <v>-23583699358</v>
      </c>
      <c r="J27" s="146"/>
      <c r="K27" s="139">
        <v>40211631</v>
      </c>
      <c r="L27" s="146"/>
      <c r="M27" s="145">
        <v>327773448724</v>
      </c>
      <c r="N27" s="146"/>
      <c r="O27" s="139">
        <v>351357148082</v>
      </c>
      <c r="P27" s="146"/>
      <c r="Q27" s="148">
        <v>-23583699358</v>
      </c>
      <c r="R27" s="138"/>
      <c r="S27" s="196"/>
      <c r="T27" s="141"/>
      <c r="U27" s="140"/>
      <c r="V27" s="139"/>
      <c r="W27" s="140"/>
    </row>
    <row r="28" spans="1:23" ht="30" customHeight="1" x14ac:dyDescent="0.2">
      <c r="A28" s="124" t="s">
        <v>101</v>
      </c>
      <c r="B28" s="47"/>
      <c r="C28" s="145">
        <v>2955168</v>
      </c>
      <c r="D28" s="146"/>
      <c r="E28" s="145">
        <v>46942604312</v>
      </c>
      <c r="F28" s="146"/>
      <c r="G28" s="145">
        <v>47588872956</v>
      </c>
      <c r="H28" s="146"/>
      <c r="I28" s="148">
        <f t="shared" si="0"/>
        <v>-646268644</v>
      </c>
      <c r="J28" s="146"/>
      <c r="K28" s="139">
        <v>2955168</v>
      </c>
      <c r="L28" s="146"/>
      <c r="M28" s="145">
        <v>46942604312</v>
      </c>
      <c r="N28" s="146"/>
      <c r="O28" s="139">
        <v>47588872956</v>
      </c>
      <c r="P28" s="146"/>
      <c r="Q28" s="148">
        <v>-646268644</v>
      </c>
      <c r="R28" s="138"/>
      <c r="S28" s="196"/>
      <c r="T28" s="141"/>
      <c r="U28" s="140"/>
      <c r="V28" s="139"/>
      <c r="W28" s="140"/>
    </row>
    <row r="29" spans="1:23" ht="30" customHeight="1" x14ac:dyDescent="0.2">
      <c r="A29" s="124" t="s">
        <v>102</v>
      </c>
      <c r="B29" s="47"/>
      <c r="C29" s="145">
        <v>4278913</v>
      </c>
      <c r="D29" s="146"/>
      <c r="E29" s="145">
        <v>34750714831</v>
      </c>
      <c r="F29" s="146"/>
      <c r="G29" s="145">
        <v>37047579725</v>
      </c>
      <c r="H29" s="146"/>
      <c r="I29" s="148">
        <f t="shared" si="0"/>
        <v>-2296864894</v>
      </c>
      <c r="J29" s="146"/>
      <c r="K29" s="139">
        <v>4278913</v>
      </c>
      <c r="L29" s="146"/>
      <c r="M29" s="145">
        <v>34750714831</v>
      </c>
      <c r="N29" s="146"/>
      <c r="O29" s="139">
        <v>37047579725</v>
      </c>
      <c r="P29" s="146"/>
      <c r="Q29" s="148">
        <v>-2296864894</v>
      </c>
      <c r="R29" s="138"/>
      <c r="S29" s="196"/>
      <c r="T29" s="141"/>
      <c r="U29" s="140"/>
      <c r="V29" s="139"/>
      <c r="W29" s="140"/>
    </row>
    <row r="30" spans="1:23" ht="30" customHeight="1" x14ac:dyDescent="0.2">
      <c r="A30" s="124" t="s">
        <v>103</v>
      </c>
      <c r="B30" s="47"/>
      <c r="C30" s="145">
        <v>6277291</v>
      </c>
      <c r="D30" s="146"/>
      <c r="E30" s="145">
        <v>21091000981</v>
      </c>
      <c r="F30" s="146"/>
      <c r="G30" s="145">
        <v>21569474068</v>
      </c>
      <c r="H30" s="146"/>
      <c r="I30" s="148">
        <f t="shared" si="0"/>
        <v>-478473087</v>
      </c>
      <c r="J30" s="146"/>
      <c r="K30" s="139">
        <v>6277291</v>
      </c>
      <c r="L30" s="146"/>
      <c r="M30" s="145">
        <v>21091000981</v>
      </c>
      <c r="N30" s="146"/>
      <c r="O30" s="139">
        <v>21569474068</v>
      </c>
      <c r="P30" s="146"/>
      <c r="Q30" s="148">
        <v>-478473087</v>
      </c>
      <c r="R30" s="138"/>
      <c r="S30" s="196"/>
      <c r="T30" s="141"/>
      <c r="U30" s="140"/>
      <c r="V30" s="139"/>
      <c r="W30" s="140"/>
    </row>
    <row r="31" spans="1:23" ht="30" customHeight="1" x14ac:dyDescent="0.2">
      <c r="A31" s="124" t="s">
        <v>130</v>
      </c>
      <c r="B31" s="47"/>
      <c r="C31" s="145">
        <v>5329540</v>
      </c>
      <c r="D31" s="146"/>
      <c r="E31" s="145">
        <v>14033949649</v>
      </c>
      <c r="F31" s="146"/>
      <c r="G31" s="145">
        <v>17795408419</v>
      </c>
      <c r="H31" s="146"/>
      <c r="I31" s="148">
        <f t="shared" si="0"/>
        <v>-3761458770</v>
      </c>
      <c r="J31" s="146"/>
      <c r="K31" s="139">
        <v>5329540</v>
      </c>
      <c r="L31" s="146"/>
      <c r="M31" s="145">
        <v>14033949649</v>
      </c>
      <c r="N31" s="146"/>
      <c r="O31" s="139">
        <v>17795408419</v>
      </c>
      <c r="P31" s="146"/>
      <c r="Q31" s="148">
        <v>-3761458770</v>
      </c>
      <c r="R31" s="138"/>
      <c r="S31" s="196"/>
      <c r="T31" s="141"/>
      <c r="U31" s="140"/>
      <c r="V31" s="139"/>
      <c r="W31" s="140"/>
    </row>
    <row r="32" spans="1:23" ht="30" customHeight="1" x14ac:dyDescent="0.2">
      <c r="A32" s="124" t="s">
        <v>104</v>
      </c>
      <c r="B32" s="47"/>
      <c r="C32" s="145">
        <v>13314776</v>
      </c>
      <c r="D32" s="146"/>
      <c r="E32" s="145">
        <v>82060429113</v>
      </c>
      <c r="F32" s="146"/>
      <c r="G32" s="145">
        <v>96056508168</v>
      </c>
      <c r="H32" s="146"/>
      <c r="I32" s="148">
        <f t="shared" si="0"/>
        <v>-13996079055</v>
      </c>
      <c r="J32" s="146"/>
      <c r="K32" s="139">
        <v>13314776</v>
      </c>
      <c r="L32" s="146"/>
      <c r="M32" s="145">
        <v>82060429113</v>
      </c>
      <c r="N32" s="146"/>
      <c r="O32" s="139">
        <v>96056508168</v>
      </c>
      <c r="P32" s="146"/>
      <c r="Q32" s="148">
        <v>-13996079055</v>
      </c>
      <c r="R32" s="138"/>
      <c r="S32" s="196"/>
      <c r="T32" s="141"/>
      <c r="U32" s="140"/>
      <c r="V32" s="139"/>
      <c r="W32" s="140"/>
    </row>
    <row r="33" spans="1:23" ht="30" customHeight="1" x14ac:dyDescent="0.2">
      <c r="A33" s="124" t="s">
        <v>121</v>
      </c>
      <c r="B33" s="47"/>
      <c r="C33" s="145">
        <v>75</v>
      </c>
      <c r="D33" s="146"/>
      <c r="E33" s="145">
        <v>9040387</v>
      </c>
      <c r="F33" s="146"/>
      <c r="G33" s="145">
        <v>8421591</v>
      </c>
      <c r="H33" s="146"/>
      <c r="I33" s="148">
        <f t="shared" si="0"/>
        <v>618796</v>
      </c>
      <c r="J33" s="146"/>
      <c r="K33" s="139">
        <v>75</v>
      </c>
      <c r="L33" s="146"/>
      <c r="M33" s="145">
        <v>9040387</v>
      </c>
      <c r="N33" s="146"/>
      <c r="O33" s="139">
        <v>8421591</v>
      </c>
      <c r="P33" s="146"/>
      <c r="Q33" s="148">
        <v>618796</v>
      </c>
      <c r="R33" s="138"/>
      <c r="S33" s="196"/>
      <c r="T33" s="141"/>
      <c r="U33" s="140"/>
      <c r="V33" s="139"/>
      <c r="W33" s="140"/>
    </row>
    <row r="34" spans="1:23" ht="30" customHeight="1" x14ac:dyDescent="0.2">
      <c r="A34" s="124" t="s">
        <v>105</v>
      </c>
      <c r="B34" s="47"/>
      <c r="C34" s="145">
        <v>7715495</v>
      </c>
      <c r="D34" s="146"/>
      <c r="E34" s="145">
        <v>80453976072</v>
      </c>
      <c r="F34" s="146"/>
      <c r="G34" s="145">
        <v>85055728754</v>
      </c>
      <c r="H34" s="146"/>
      <c r="I34" s="148">
        <f t="shared" si="0"/>
        <v>-4601752682</v>
      </c>
      <c r="J34" s="146"/>
      <c r="K34" s="139">
        <v>7715495</v>
      </c>
      <c r="L34" s="146"/>
      <c r="M34" s="145">
        <v>80453976072</v>
      </c>
      <c r="N34" s="146"/>
      <c r="O34" s="139">
        <v>85055728754</v>
      </c>
      <c r="P34" s="146"/>
      <c r="Q34" s="148">
        <v>-4601752682</v>
      </c>
      <c r="R34" s="138"/>
      <c r="S34" s="196"/>
      <c r="T34" s="141"/>
      <c r="U34" s="140"/>
      <c r="V34" s="139"/>
      <c r="W34" s="140"/>
    </row>
    <row r="35" spans="1:23" ht="30" customHeight="1" x14ac:dyDescent="0.2">
      <c r="A35" s="124" t="s">
        <v>106</v>
      </c>
      <c r="B35" s="47"/>
      <c r="C35" s="145">
        <v>43500000</v>
      </c>
      <c r="D35" s="146"/>
      <c r="E35" s="145">
        <v>132923371950</v>
      </c>
      <c r="F35" s="146"/>
      <c r="G35" s="145">
        <v>163019229750</v>
      </c>
      <c r="H35" s="146"/>
      <c r="I35" s="148">
        <f t="shared" si="0"/>
        <v>-30095857800</v>
      </c>
      <c r="J35" s="146"/>
      <c r="K35" s="139">
        <v>43500000</v>
      </c>
      <c r="L35" s="146"/>
      <c r="M35" s="145">
        <v>132923371950</v>
      </c>
      <c r="N35" s="146"/>
      <c r="O35" s="139">
        <v>163019229750</v>
      </c>
      <c r="P35" s="146"/>
      <c r="Q35" s="148">
        <v>-30095857800</v>
      </c>
      <c r="R35" s="138"/>
      <c r="S35" s="196"/>
      <c r="T35" s="141"/>
      <c r="U35" s="140"/>
      <c r="V35" s="139"/>
      <c r="W35" s="140"/>
    </row>
    <row r="36" spans="1:23" ht="30" customHeight="1" x14ac:dyDescent="0.2">
      <c r="A36" s="124" t="s">
        <v>112</v>
      </c>
      <c r="B36" s="47"/>
      <c r="C36" s="145">
        <v>38019814</v>
      </c>
      <c r="D36" s="146"/>
      <c r="E36" s="145">
        <v>174946556378</v>
      </c>
      <c r="F36" s="146"/>
      <c r="G36" s="145">
        <v>173968198711</v>
      </c>
      <c r="H36" s="146"/>
      <c r="I36" s="148">
        <f t="shared" si="0"/>
        <v>978357667</v>
      </c>
      <c r="J36" s="146"/>
      <c r="K36" s="139">
        <v>38019814</v>
      </c>
      <c r="L36" s="146"/>
      <c r="M36" s="145">
        <v>174946556378</v>
      </c>
      <c r="N36" s="146"/>
      <c r="O36" s="139">
        <v>173968198711</v>
      </c>
      <c r="P36" s="146"/>
      <c r="Q36" s="148">
        <v>978357667</v>
      </c>
      <c r="R36" s="138"/>
      <c r="T36" s="141"/>
      <c r="U36" s="140"/>
      <c r="V36" s="139"/>
      <c r="W36" s="140"/>
    </row>
    <row r="37" spans="1:23" s="47" customFormat="1" ht="30" customHeight="1" x14ac:dyDescent="0.2">
      <c r="A37" s="124" t="s">
        <v>107</v>
      </c>
      <c r="B37" s="125"/>
      <c r="C37" s="150">
        <v>7000000</v>
      </c>
      <c r="D37" s="151"/>
      <c r="E37" s="150">
        <v>17423708400</v>
      </c>
      <c r="F37" s="151"/>
      <c r="G37" s="150">
        <v>18843211800</v>
      </c>
      <c r="H37" s="151"/>
      <c r="I37" s="148">
        <f t="shared" si="0"/>
        <v>-1419503400</v>
      </c>
      <c r="J37" s="151"/>
      <c r="K37" s="139">
        <v>7000000</v>
      </c>
      <c r="L37" s="151"/>
      <c r="M37" s="150">
        <v>17423708400</v>
      </c>
      <c r="N37" s="150"/>
      <c r="O37" s="139">
        <v>18843211800</v>
      </c>
      <c r="P37" s="151"/>
      <c r="Q37" s="148">
        <v>-1419503400</v>
      </c>
      <c r="S37" s="197"/>
      <c r="T37" s="73"/>
      <c r="U37" s="73"/>
      <c r="V37" s="73"/>
      <c r="W37" s="73"/>
    </row>
    <row r="38" spans="1:23" s="47" customFormat="1" ht="30" customHeight="1" x14ac:dyDescent="0.2">
      <c r="A38" s="124" t="s">
        <v>122</v>
      </c>
      <c r="B38" s="125"/>
      <c r="C38" s="145">
        <v>296399961</v>
      </c>
      <c r="D38" s="146"/>
      <c r="E38" s="145">
        <v>137005917273</v>
      </c>
      <c r="F38" s="146"/>
      <c r="G38" s="145">
        <v>151148463498</v>
      </c>
      <c r="H38" s="146"/>
      <c r="I38" s="148">
        <f t="shared" si="0"/>
        <v>-14142546225</v>
      </c>
      <c r="J38" s="151"/>
      <c r="K38" s="139">
        <v>296399961</v>
      </c>
      <c r="L38" s="146"/>
      <c r="M38" s="145">
        <v>137005917273</v>
      </c>
      <c r="N38" s="146"/>
      <c r="O38" s="139">
        <v>151148463498</v>
      </c>
      <c r="P38" s="146"/>
      <c r="Q38" s="148">
        <v>-14142546225</v>
      </c>
      <c r="S38" s="197"/>
      <c r="T38" s="73"/>
      <c r="U38" s="73"/>
      <c r="V38" s="73"/>
      <c r="W38" s="73"/>
    </row>
    <row r="39" spans="1:23" s="47" customFormat="1" ht="30" customHeight="1" x14ac:dyDescent="0.2">
      <c r="A39" s="124" t="s">
        <v>108</v>
      </c>
      <c r="B39" s="125"/>
      <c r="C39" s="145">
        <v>2427680</v>
      </c>
      <c r="D39" s="146"/>
      <c r="E39" s="145">
        <v>10666500044</v>
      </c>
      <c r="F39" s="146"/>
      <c r="G39" s="145">
        <v>10642367690</v>
      </c>
      <c r="H39" s="146"/>
      <c r="I39" s="148">
        <f t="shared" si="0"/>
        <v>24132354</v>
      </c>
      <c r="J39" s="151"/>
      <c r="K39" s="139">
        <v>2427680</v>
      </c>
      <c r="L39" s="146"/>
      <c r="M39" s="145">
        <v>10666500044</v>
      </c>
      <c r="N39" s="146"/>
      <c r="O39" s="139">
        <v>10642367690</v>
      </c>
      <c r="P39" s="146"/>
      <c r="Q39" s="148">
        <v>24132354</v>
      </c>
      <c r="S39" s="197"/>
      <c r="T39" s="73"/>
      <c r="U39" s="73"/>
      <c r="V39" s="73"/>
      <c r="W39" s="73"/>
    </row>
    <row r="40" spans="1:23" ht="30" customHeight="1" x14ac:dyDescent="0.2">
      <c r="A40" s="124" t="s">
        <v>123</v>
      </c>
      <c r="B40" s="47"/>
      <c r="C40" s="145">
        <v>9060000</v>
      </c>
      <c r="D40" s="146"/>
      <c r="E40" s="145">
        <v>15400419030</v>
      </c>
      <c r="F40" s="146"/>
      <c r="G40" s="145">
        <v>15913766331</v>
      </c>
      <c r="H40" s="146"/>
      <c r="I40" s="148">
        <f t="shared" si="0"/>
        <v>-513347301</v>
      </c>
      <c r="J40" s="261"/>
      <c r="K40" s="139">
        <v>9060000</v>
      </c>
      <c r="L40" s="146"/>
      <c r="M40" s="145">
        <v>15400419030</v>
      </c>
      <c r="N40" s="146"/>
      <c r="O40" s="139">
        <v>15913766331</v>
      </c>
      <c r="P40" s="146"/>
      <c r="Q40" s="148">
        <v>-513347301</v>
      </c>
    </row>
    <row r="41" spans="1:23" ht="30" customHeight="1" x14ac:dyDescent="0.2">
      <c r="A41" s="124" t="s">
        <v>127</v>
      </c>
      <c r="C41" s="145">
        <v>2489383</v>
      </c>
      <c r="D41" s="146"/>
      <c r="E41" s="145">
        <v>10536724047</v>
      </c>
      <c r="F41" s="146"/>
      <c r="G41" s="145">
        <v>11355807104</v>
      </c>
      <c r="H41" s="146"/>
      <c r="I41" s="148">
        <f t="shared" si="0"/>
        <v>-819083057</v>
      </c>
      <c r="K41" s="139">
        <v>2489383</v>
      </c>
      <c r="L41" s="146"/>
      <c r="M41" s="145">
        <v>10536724047</v>
      </c>
      <c r="N41" s="146"/>
      <c r="O41" s="139">
        <v>11355807104</v>
      </c>
      <c r="P41" s="146"/>
      <c r="Q41" s="148">
        <v>-819083057</v>
      </c>
    </row>
    <row r="42" spans="1:23" ht="30" customHeight="1" x14ac:dyDescent="0.2">
      <c r="A42" s="124" t="s">
        <v>109</v>
      </c>
      <c r="C42" s="145">
        <v>600000</v>
      </c>
      <c r="D42" s="146"/>
      <c r="E42" s="145">
        <v>1710561240</v>
      </c>
      <c r="F42" s="146"/>
      <c r="G42" s="145">
        <v>2254505400</v>
      </c>
      <c r="H42" s="146"/>
      <c r="I42" s="148">
        <f t="shared" si="0"/>
        <v>-543944160</v>
      </c>
      <c r="K42" s="139">
        <v>600000</v>
      </c>
      <c r="L42" s="146"/>
      <c r="M42" s="145">
        <v>1710561240</v>
      </c>
      <c r="N42" s="146"/>
      <c r="O42" s="139">
        <v>2254505400</v>
      </c>
      <c r="P42" s="146"/>
      <c r="Q42" s="148">
        <v>-543944160</v>
      </c>
    </row>
    <row r="43" spans="1:23" ht="30" customHeight="1" x14ac:dyDescent="0.2">
      <c r="A43" s="124" t="s">
        <v>140</v>
      </c>
      <c r="C43" s="145">
        <v>60439089</v>
      </c>
      <c r="D43" s="146"/>
      <c r="E43" s="145">
        <v>349662552767</v>
      </c>
      <c r="F43" s="146"/>
      <c r="G43" s="145">
        <v>393520570553</v>
      </c>
      <c r="H43" s="146"/>
      <c r="I43" s="148">
        <f t="shared" si="0"/>
        <v>-43858017786</v>
      </c>
      <c r="K43" s="139">
        <v>60439089</v>
      </c>
      <c r="L43" s="146"/>
      <c r="M43" s="145">
        <v>349662552767</v>
      </c>
      <c r="N43" s="146"/>
      <c r="O43" s="139">
        <v>393520570553</v>
      </c>
      <c r="P43" s="146"/>
      <c r="Q43" s="148">
        <v>-43858017786</v>
      </c>
    </row>
    <row r="44" spans="1:23" s="190" customFormat="1" ht="30" customHeight="1" thickBot="1" x14ac:dyDescent="0.25">
      <c r="A44" s="227"/>
      <c r="C44" s="194">
        <f>SUM(C7:C43)</f>
        <v>890389124</v>
      </c>
      <c r="D44" s="195">
        <f t="shared" ref="D44:P44" si="1">SUM(D7:D43)</f>
        <v>0</v>
      </c>
      <c r="E44" s="194">
        <f>SUM(E7:E43)</f>
        <v>2527621805715</v>
      </c>
      <c r="F44" s="195">
        <f t="shared" si="1"/>
        <v>0</v>
      </c>
      <c r="G44" s="194">
        <f>SUM(G7:G43)</f>
        <v>2797998010064</v>
      </c>
      <c r="H44" s="195">
        <f t="shared" si="1"/>
        <v>0</v>
      </c>
      <c r="I44" s="230">
        <f>SUM(I7:I43)</f>
        <v>-270376204349</v>
      </c>
      <c r="J44" s="195">
        <f t="shared" si="1"/>
        <v>0</v>
      </c>
      <c r="K44" s="194">
        <f t="shared" si="1"/>
        <v>890389124</v>
      </c>
      <c r="L44" s="195">
        <f t="shared" si="1"/>
        <v>0</v>
      </c>
      <c r="M44" s="194">
        <f t="shared" si="1"/>
        <v>2527621805715</v>
      </c>
      <c r="N44" s="195">
        <f t="shared" si="1"/>
        <v>0</v>
      </c>
      <c r="O44" s="194">
        <f t="shared" si="1"/>
        <v>2797998010064</v>
      </c>
      <c r="P44" s="195">
        <f t="shared" si="1"/>
        <v>0</v>
      </c>
      <c r="Q44" s="230">
        <f>SUM(Q7:Q43)</f>
        <v>-270376204349</v>
      </c>
      <c r="S44" s="262"/>
      <c r="T44" s="263"/>
      <c r="U44" s="263"/>
      <c r="V44" s="263"/>
      <c r="W44" s="263"/>
    </row>
    <row r="45" spans="1:23" ht="19.5" thickTop="1" x14ac:dyDescent="0.2">
      <c r="A45" s="124"/>
      <c r="C45" s="145"/>
      <c r="D45" s="146"/>
      <c r="E45" s="145"/>
      <c r="F45" s="146"/>
      <c r="G45" s="145"/>
      <c r="H45" s="146"/>
      <c r="I45" s="148"/>
      <c r="K45" s="139"/>
      <c r="L45" s="146"/>
      <c r="M45" s="145"/>
      <c r="N45" s="146"/>
      <c r="O45" s="139"/>
      <c r="P45" s="146"/>
      <c r="Q45" s="148"/>
    </row>
    <row r="46" spans="1:23" ht="18.75" x14ac:dyDescent="0.2">
      <c r="C46" s="150"/>
      <c r="D46" s="151"/>
      <c r="E46" s="150"/>
      <c r="F46" s="151"/>
      <c r="G46" s="150"/>
      <c r="H46" s="151"/>
      <c r="I46" s="148"/>
      <c r="K46" s="139"/>
      <c r="L46" s="146"/>
      <c r="M46" s="145"/>
      <c r="N46" s="146"/>
      <c r="O46" s="139"/>
      <c r="P46" s="146"/>
      <c r="Q46" s="148"/>
    </row>
  </sheetData>
  <mergeCells count="7">
    <mergeCell ref="A1:Q1"/>
    <mergeCell ref="A2:Q2"/>
    <mergeCell ref="A3:Q3"/>
    <mergeCell ref="A4:Q4"/>
    <mergeCell ref="A5:A6"/>
    <mergeCell ref="C5:I5"/>
    <mergeCell ref="K5:Q5"/>
  </mergeCells>
  <pageMargins left="0.39" right="0.39" top="0.39" bottom="0.39" header="0" footer="0"/>
  <pageSetup scale="60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M11"/>
  <sheetViews>
    <sheetView rightToLeft="1" view="pageBreakPreview" zoomScaleNormal="100" zoomScaleSheetLayoutView="100" workbookViewId="0">
      <selection activeCell="I15" sqref="I15"/>
    </sheetView>
  </sheetViews>
  <sheetFormatPr defaultColWidth="9.140625" defaultRowHeight="30" customHeight="1" x14ac:dyDescent="0.2"/>
  <cols>
    <col min="1" max="1" width="36" style="9" customWidth="1"/>
    <col min="2" max="2" width="1.28515625" style="9" customWidth="1"/>
    <col min="3" max="3" width="14.85546875" style="9" customWidth="1"/>
    <col min="4" max="4" width="1.28515625" style="9" customWidth="1"/>
    <col min="5" max="5" width="11.85546875" style="9" customWidth="1"/>
    <col min="6" max="6" width="1.28515625" style="9" customWidth="1"/>
    <col min="7" max="7" width="14.85546875" style="9" bestFit="1" customWidth="1"/>
    <col min="8" max="8" width="1.28515625" style="9" customWidth="1"/>
    <col min="9" max="9" width="23.42578125" style="9" customWidth="1"/>
    <col min="10" max="10" width="1.28515625" style="9" customWidth="1"/>
    <col min="11" max="11" width="12" style="9" customWidth="1"/>
    <col min="12" max="12" width="1.28515625" style="9" customWidth="1"/>
    <col min="13" max="13" width="17.42578125" style="9" customWidth="1"/>
    <col min="14" max="16384" width="9.140625" style="9"/>
  </cols>
  <sheetData>
    <row r="1" spans="1:13" ht="30" customHeight="1" x14ac:dyDescent="0.2">
      <c r="A1" s="281" t="s">
        <v>88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</row>
    <row r="2" spans="1:13" ht="30" customHeight="1" x14ac:dyDescent="0.2">
      <c r="A2" s="281" t="s">
        <v>30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3" spans="1:13" ht="30" customHeight="1" x14ac:dyDescent="0.2">
      <c r="A3" s="281" t="s">
        <v>143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</row>
    <row r="4" spans="1:13" ht="30" customHeight="1" x14ac:dyDescent="0.2">
      <c r="A4" s="283" t="s">
        <v>79</v>
      </c>
      <c r="B4" s="283"/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</row>
    <row r="5" spans="1:13" ht="27.75" customHeight="1" x14ac:dyDescent="0.2">
      <c r="A5" s="284" t="s">
        <v>31</v>
      </c>
      <c r="C5" s="284" t="s">
        <v>35</v>
      </c>
      <c r="D5" s="284"/>
      <c r="E5" s="284"/>
      <c r="F5" s="284"/>
      <c r="G5" s="284"/>
      <c r="I5" s="284" t="s">
        <v>75</v>
      </c>
      <c r="J5" s="284"/>
      <c r="K5" s="284"/>
      <c r="L5" s="284"/>
      <c r="M5" s="284"/>
    </row>
    <row r="6" spans="1:13" ht="27.75" customHeight="1" x14ac:dyDescent="0.2">
      <c r="A6" s="284"/>
      <c r="C6" s="41" t="s">
        <v>59</v>
      </c>
      <c r="D6" s="11"/>
      <c r="E6" s="41" t="s">
        <v>54</v>
      </c>
      <c r="F6" s="11"/>
      <c r="G6" s="41" t="s">
        <v>60</v>
      </c>
      <c r="I6" s="41" t="s">
        <v>59</v>
      </c>
      <c r="J6" s="11"/>
      <c r="K6" s="41" t="s">
        <v>54</v>
      </c>
      <c r="L6" s="11"/>
      <c r="M6" s="41" t="s">
        <v>60</v>
      </c>
    </row>
    <row r="7" spans="1:13" ht="27.75" customHeight="1" x14ac:dyDescent="0.2">
      <c r="A7" s="105" t="s">
        <v>134</v>
      </c>
      <c r="C7" s="250">
        <v>43255</v>
      </c>
      <c r="D7" s="228"/>
      <c r="E7" s="6">
        <v>0</v>
      </c>
      <c r="F7" s="228"/>
      <c r="G7" s="6">
        <f>C7</f>
        <v>43255</v>
      </c>
      <c r="H7" s="228"/>
      <c r="I7" s="6">
        <v>43255</v>
      </c>
      <c r="J7" s="228"/>
      <c r="K7" s="6">
        <v>0</v>
      </c>
      <c r="L7" s="228"/>
      <c r="M7" s="6">
        <f>I7</f>
        <v>43255</v>
      </c>
    </row>
    <row r="8" spans="1:13" ht="27.75" customHeight="1" x14ac:dyDescent="0.2">
      <c r="A8" s="105" t="s">
        <v>133</v>
      </c>
      <c r="C8" s="250">
        <v>441511</v>
      </c>
      <c r="D8" s="228"/>
      <c r="E8" s="6">
        <v>0</v>
      </c>
      <c r="F8" s="228"/>
      <c r="G8" s="6">
        <f t="shared" ref="G8:G9" si="0">C8</f>
        <v>441511</v>
      </c>
      <c r="H8" s="228"/>
      <c r="I8" s="6">
        <v>441511</v>
      </c>
      <c r="J8" s="228"/>
      <c r="K8" s="6">
        <v>0</v>
      </c>
      <c r="L8" s="228"/>
      <c r="M8" s="6">
        <f>I8</f>
        <v>441511</v>
      </c>
    </row>
    <row r="9" spans="1:13" ht="30" customHeight="1" x14ac:dyDescent="0.2">
      <c r="A9" s="226" t="s">
        <v>135</v>
      </c>
      <c r="C9" s="251">
        <v>76921</v>
      </c>
      <c r="D9" s="228"/>
      <c r="E9" s="225">
        <v>0</v>
      </c>
      <c r="F9" s="228"/>
      <c r="G9" s="249">
        <f t="shared" si="0"/>
        <v>76921</v>
      </c>
      <c r="H9" s="228"/>
      <c r="I9" s="225">
        <v>76921</v>
      </c>
      <c r="J9" s="228"/>
      <c r="K9" s="225">
        <v>0</v>
      </c>
      <c r="L9" s="228"/>
      <c r="M9" s="225">
        <f>I9</f>
        <v>76921</v>
      </c>
    </row>
    <row r="10" spans="1:13" ht="30" customHeight="1" thickBot="1" x14ac:dyDescent="0.25">
      <c r="A10" s="8"/>
      <c r="C10" s="56">
        <f>SUM(C7:C9)</f>
        <v>561687</v>
      </c>
      <c r="D10" s="34"/>
      <c r="E10" s="56">
        <v>0</v>
      </c>
      <c r="F10" s="34"/>
      <c r="G10" s="65">
        <f>SUM(G7:G9)</f>
        <v>561687</v>
      </c>
      <c r="H10" s="34"/>
      <c r="I10" s="56">
        <f>SUM(I7:I9)</f>
        <v>561687</v>
      </c>
      <c r="J10" s="34"/>
      <c r="K10" s="56">
        <v>0</v>
      </c>
      <c r="L10" s="34"/>
      <c r="M10" s="56">
        <f>SUM(M7:M9)</f>
        <v>561687</v>
      </c>
    </row>
    <row r="11" spans="1:13" ht="30" customHeight="1" thickTop="1" x14ac:dyDescent="0.2"/>
  </sheetData>
  <mergeCells count="7">
    <mergeCell ref="A1:M1"/>
    <mergeCell ref="A2:M2"/>
    <mergeCell ref="A3:M3"/>
    <mergeCell ref="A4:M4"/>
    <mergeCell ref="A5:A6"/>
    <mergeCell ref="C5:G5"/>
    <mergeCell ref="I5:M5"/>
  </mergeCells>
  <pageMargins left="0.7" right="0.7" top="0.75" bottom="0.7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D50"/>
  <sheetViews>
    <sheetView rightToLeft="1" tabSelected="1" view="pageBreakPreview" topLeftCell="E32" zoomScaleNormal="106" zoomScaleSheetLayoutView="100" workbookViewId="0">
      <selection activeCell="AA32" sqref="AA1:AB1048576"/>
    </sheetView>
  </sheetViews>
  <sheetFormatPr defaultColWidth="9.140625" defaultRowHeight="30" customHeight="1" x14ac:dyDescent="0.45"/>
  <cols>
    <col min="1" max="1" width="30.140625" style="264" customWidth="1"/>
    <col min="2" max="2" width="2.7109375" style="176" customWidth="1"/>
    <col min="3" max="3" width="23.42578125" style="134" customWidth="1"/>
    <col min="4" max="4" width="1.28515625" style="134" customWidth="1"/>
    <col min="5" max="5" width="24.7109375" style="134" customWidth="1"/>
    <col min="6" max="6" width="1.28515625" style="134" customWidth="1"/>
    <col min="7" max="7" width="23.7109375" style="134" customWidth="1"/>
    <col min="8" max="8" width="0.5703125" style="134" customWidth="1"/>
    <col min="9" max="9" width="14.28515625" style="134" customWidth="1"/>
    <col min="10" max="10" width="0.42578125" style="134" customWidth="1"/>
    <col min="11" max="11" width="22.7109375" style="134" customWidth="1"/>
    <col min="12" max="12" width="0.85546875" style="134" customWidth="1"/>
    <col min="13" max="13" width="15.42578125" style="235" bestFit="1" customWidth="1"/>
    <col min="14" max="14" width="0.7109375" style="134" customWidth="1"/>
    <col min="15" max="15" width="23.7109375" style="134" customWidth="1"/>
    <col min="16" max="16" width="0.85546875" style="134" customWidth="1"/>
    <col min="17" max="17" width="15.5703125" style="134" customWidth="1"/>
    <col min="18" max="18" width="0.7109375" style="134" customWidth="1"/>
    <col min="19" max="19" width="11.7109375" style="134" customWidth="1"/>
    <col min="20" max="20" width="0.85546875" style="134" customWidth="1"/>
    <col min="21" max="21" width="24.42578125" style="134" customWidth="1"/>
    <col min="22" max="22" width="0.85546875" style="134" customWidth="1"/>
    <col min="23" max="23" width="27" style="134" customWidth="1"/>
    <col min="24" max="24" width="0.42578125" style="134" customWidth="1"/>
    <col min="25" max="25" width="15.5703125" style="178" customWidth="1"/>
    <col min="26" max="26" width="0.28515625" style="134" customWidth="1"/>
    <col min="27" max="27" width="17.5703125" style="162" bestFit="1" customWidth="1"/>
    <col min="28" max="28" width="18.5703125" style="161" bestFit="1" customWidth="1"/>
    <col min="29" max="16384" width="9.140625" style="134"/>
  </cols>
  <sheetData>
    <row r="1" spans="1:30" ht="30" customHeight="1" x14ac:dyDescent="0.45">
      <c r="A1" s="272" t="s">
        <v>88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72"/>
    </row>
    <row r="2" spans="1:30" ht="30" customHeight="1" x14ac:dyDescent="0.45">
      <c r="A2" s="272" t="s">
        <v>0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72"/>
    </row>
    <row r="3" spans="1:30" ht="30" customHeight="1" x14ac:dyDescent="0.45">
      <c r="A3" s="272" t="s">
        <v>143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272"/>
      <c r="Y3" s="272"/>
    </row>
    <row r="4" spans="1:30" s="52" customFormat="1" ht="35.1" customHeight="1" x14ac:dyDescent="0.2">
      <c r="A4" s="273" t="s">
        <v>68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3"/>
      <c r="W4" s="273"/>
      <c r="Y4" s="177"/>
      <c r="Z4" s="111"/>
      <c r="AA4" s="74"/>
      <c r="AB4" s="111"/>
      <c r="AC4" s="74"/>
      <c r="AD4" s="57"/>
    </row>
    <row r="5" spans="1:30" s="52" customFormat="1" ht="35.1" customHeight="1" x14ac:dyDescent="0.2">
      <c r="A5" s="273" t="s">
        <v>69</v>
      </c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3"/>
      <c r="R5" s="273"/>
      <c r="S5" s="273"/>
      <c r="T5" s="273"/>
      <c r="U5" s="273"/>
      <c r="V5" s="273"/>
      <c r="W5" s="273"/>
      <c r="Y5" s="177"/>
      <c r="Z5" s="111"/>
      <c r="AA5" s="74"/>
      <c r="AB5" s="111"/>
      <c r="AC5" s="72"/>
      <c r="AD5" s="57"/>
    </row>
    <row r="6" spans="1:30" ht="26.25" customHeight="1" x14ac:dyDescent="0.45">
      <c r="B6" s="138"/>
      <c r="C6" s="271" t="s">
        <v>137</v>
      </c>
      <c r="D6" s="271"/>
      <c r="E6" s="271"/>
      <c r="F6" s="271"/>
      <c r="G6" s="271"/>
      <c r="H6" s="133"/>
      <c r="I6" s="271" t="s">
        <v>1</v>
      </c>
      <c r="J6" s="271"/>
      <c r="K6" s="271"/>
      <c r="L6" s="271"/>
      <c r="M6" s="271"/>
      <c r="N6" s="271"/>
      <c r="O6" s="271"/>
      <c r="P6" s="133"/>
      <c r="Q6" s="271" t="s">
        <v>144</v>
      </c>
      <c r="R6" s="271"/>
      <c r="S6" s="271"/>
      <c r="T6" s="271"/>
      <c r="U6" s="271"/>
      <c r="V6" s="271"/>
      <c r="W6" s="271"/>
      <c r="X6" s="271"/>
      <c r="Y6" s="271"/>
    </row>
    <row r="7" spans="1:30" ht="30" customHeight="1" x14ac:dyDescent="0.45">
      <c r="A7" s="193" t="s">
        <v>4</v>
      </c>
      <c r="B7" s="193"/>
      <c r="C7" s="270" t="s">
        <v>5</v>
      </c>
      <c r="D7" s="131"/>
      <c r="E7" s="270" t="s">
        <v>6</v>
      </c>
      <c r="F7" s="132"/>
      <c r="G7" s="270" t="s">
        <v>7</v>
      </c>
      <c r="I7" s="276" t="s">
        <v>2</v>
      </c>
      <c r="J7" s="276"/>
      <c r="K7" s="276"/>
      <c r="L7" s="132"/>
      <c r="M7" s="276" t="s">
        <v>3</v>
      </c>
      <c r="N7" s="276"/>
      <c r="O7" s="276"/>
      <c r="P7" s="133"/>
      <c r="Q7" s="270" t="s">
        <v>5</v>
      </c>
      <c r="R7" s="131"/>
      <c r="S7" s="277" t="s">
        <v>9</v>
      </c>
      <c r="T7" s="131"/>
      <c r="U7" s="270" t="s">
        <v>6</v>
      </c>
      <c r="V7" s="131"/>
      <c r="W7" s="270" t="s">
        <v>7</v>
      </c>
      <c r="X7" s="132"/>
      <c r="Y7" s="274" t="s">
        <v>10</v>
      </c>
    </row>
    <row r="8" spans="1:30" ht="30" customHeight="1" x14ac:dyDescent="0.45">
      <c r="A8" s="267"/>
      <c r="B8" s="193"/>
      <c r="C8" s="271"/>
      <c r="D8" s="133"/>
      <c r="E8" s="271"/>
      <c r="G8" s="271"/>
      <c r="I8" s="171" t="s">
        <v>5</v>
      </c>
      <c r="J8" s="132"/>
      <c r="K8" s="171" t="s">
        <v>6</v>
      </c>
      <c r="M8" s="266" t="s">
        <v>5</v>
      </c>
      <c r="N8" s="131"/>
      <c r="O8" s="171" t="s">
        <v>8</v>
      </c>
      <c r="P8" s="133"/>
      <c r="Q8" s="271"/>
      <c r="R8" s="133"/>
      <c r="S8" s="278"/>
      <c r="T8" s="133"/>
      <c r="U8" s="271"/>
      <c r="V8" s="133"/>
      <c r="W8" s="271"/>
      <c r="Y8" s="275"/>
    </row>
    <row r="9" spans="1:30" ht="30" customHeight="1" x14ac:dyDescent="0.45">
      <c r="A9" s="265" t="s">
        <v>122</v>
      </c>
      <c r="B9" s="134"/>
      <c r="C9" s="170">
        <v>345199961</v>
      </c>
      <c r="D9" s="173"/>
      <c r="E9" s="170">
        <v>209522893641</v>
      </c>
      <c r="F9" s="173"/>
      <c r="G9" s="170">
        <v>176033908892.04199</v>
      </c>
      <c r="H9" s="173"/>
      <c r="I9" s="170">
        <v>0</v>
      </c>
      <c r="J9" s="173"/>
      <c r="K9" s="170">
        <v>0</v>
      </c>
      <c r="L9" s="173"/>
      <c r="M9" s="233">
        <v>-48800000</v>
      </c>
      <c r="N9" s="173"/>
      <c r="O9" s="170">
        <v>22856390787</v>
      </c>
      <c r="P9" s="173"/>
      <c r="Q9" s="54">
        <f>C9+I9+M9</f>
        <v>296399961</v>
      </c>
      <c r="R9" s="173"/>
      <c r="S9" s="180">
        <v>465</v>
      </c>
      <c r="T9" s="173"/>
      <c r="U9" s="170">
        <v>179903199651</v>
      </c>
      <c r="V9" s="173"/>
      <c r="W9" s="170">
        <v>137005917273</v>
      </c>
      <c r="X9" s="173"/>
      <c r="Y9" s="181">
        <v>5.0250614447683022E-2</v>
      </c>
    </row>
    <row r="10" spans="1:30" ht="30" customHeight="1" x14ac:dyDescent="0.45">
      <c r="A10" s="265" t="s">
        <v>110</v>
      </c>
      <c r="B10" s="170"/>
      <c r="C10" s="170">
        <v>2162913</v>
      </c>
      <c r="D10" s="173"/>
      <c r="E10" s="170">
        <v>115789275681</v>
      </c>
      <c r="F10" s="173"/>
      <c r="G10" s="170">
        <v>112447283818</v>
      </c>
      <c r="H10" s="173"/>
      <c r="I10" s="170">
        <v>0</v>
      </c>
      <c r="J10" s="173"/>
      <c r="K10" s="170">
        <v>0</v>
      </c>
      <c r="L10" s="173"/>
      <c r="M10" s="233">
        <v>-1748113</v>
      </c>
      <c r="N10" s="173"/>
      <c r="O10" s="170">
        <v>84187749299</v>
      </c>
      <c r="P10" s="173"/>
      <c r="Q10" s="54">
        <f t="shared" ref="Q10:Q47" si="0">C10+I10+M10</f>
        <v>414800</v>
      </c>
      <c r="R10" s="173"/>
      <c r="S10" s="180">
        <v>47050</v>
      </c>
      <c r="T10" s="173"/>
      <c r="U10" s="170">
        <v>22205882320</v>
      </c>
      <c r="V10" s="173"/>
      <c r="W10" s="170">
        <v>19400217777</v>
      </c>
      <c r="X10" s="173"/>
      <c r="Y10" s="181">
        <v>7.115552985719348E-3</v>
      </c>
    </row>
    <row r="11" spans="1:30" ht="30" customHeight="1" x14ac:dyDescent="0.45">
      <c r="A11" s="265" t="s">
        <v>128</v>
      </c>
      <c r="B11" s="170"/>
      <c r="C11" s="170">
        <v>208</v>
      </c>
      <c r="D11" s="173"/>
      <c r="E11" s="170">
        <v>649754</v>
      </c>
      <c r="F11" s="173"/>
      <c r="G11" s="170">
        <v>867989</v>
      </c>
      <c r="H11" s="173"/>
      <c r="I11" s="170">
        <v>0</v>
      </c>
      <c r="J11" s="173"/>
      <c r="K11" s="170">
        <v>0</v>
      </c>
      <c r="L11" s="173"/>
      <c r="M11" s="233">
        <v>-208</v>
      </c>
      <c r="N11" s="173"/>
      <c r="O11" s="170">
        <v>685833</v>
      </c>
      <c r="P11" s="173"/>
      <c r="Q11" s="54">
        <f t="shared" si="0"/>
        <v>0</v>
      </c>
      <c r="R11" s="173"/>
      <c r="S11" s="180">
        <v>0</v>
      </c>
      <c r="T11" s="173"/>
      <c r="U11" s="170">
        <v>0</v>
      </c>
      <c r="V11" s="173"/>
      <c r="W11" s="170">
        <v>0</v>
      </c>
      <c r="X11" s="173"/>
      <c r="Y11" s="181">
        <v>0</v>
      </c>
    </row>
    <row r="12" spans="1:30" ht="30" customHeight="1" x14ac:dyDescent="0.45">
      <c r="A12" s="265" t="s">
        <v>112</v>
      </c>
      <c r="B12" s="170"/>
      <c r="C12" s="54">
        <v>36966476</v>
      </c>
      <c r="D12" s="114"/>
      <c r="E12" s="54">
        <v>165262257185</v>
      </c>
      <c r="F12" s="173"/>
      <c r="G12" s="54">
        <v>169474975457</v>
      </c>
      <c r="H12" s="173"/>
      <c r="I12" s="54">
        <v>1053338</v>
      </c>
      <c r="J12" s="114"/>
      <c r="K12" s="170">
        <v>4493223254</v>
      </c>
      <c r="L12" s="114"/>
      <c r="M12" s="233">
        <v>0</v>
      </c>
      <c r="N12" s="169"/>
      <c r="O12" s="170">
        <v>0</v>
      </c>
      <c r="P12" s="114"/>
      <c r="Q12" s="54">
        <f t="shared" si="0"/>
        <v>38019814</v>
      </c>
      <c r="R12" s="114"/>
      <c r="S12" s="54">
        <v>4629</v>
      </c>
      <c r="T12" s="114"/>
      <c r="U12" s="170">
        <v>169755480439</v>
      </c>
      <c r="V12" s="114"/>
      <c r="W12" s="170">
        <v>174946556378</v>
      </c>
      <c r="X12" s="114"/>
      <c r="Y12" s="96">
        <v>6.4166366887521364E-2</v>
      </c>
    </row>
    <row r="13" spans="1:30" ht="30" customHeight="1" x14ac:dyDescent="0.45">
      <c r="A13" s="265" t="s">
        <v>130</v>
      </c>
      <c r="B13" s="170"/>
      <c r="C13" s="54">
        <v>14860116</v>
      </c>
      <c r="D13" s="114"/>
      <c r="E13" s="54">
        <v>52473724131</v>
      </c>
      <c r="F13" s="173"/>
      <c r="G13" s="54">
        <v>49618134622.618202</v>
      </c>
      <c r="H13" s="173"/>
      <c r="I13" s="54">
        <v>0</v>
      </c>
      <c r="J13" s="114"/>
      <c r="K13" s="170">
        <v>0</v>
      </c>
      <c r="L13" s="114"/>
      <c r="M13" s="233">
        <v>-9530576</v>
      </c>
      <c r="N13" s="169"/>
      <c r="O13" s="170">
        <v>28188837450</v>
      </c>
      <c r="P13" s="114"/>
      <c r="Q13" s="54">
        <f t="shared" si="0"/>
        <v>5329540</v>
      </c>
      <c r="R13" s="114"/>
      <c r="S13" s="54">
        <v>2649</v>
      </c>
      <c r="T13" s="114"/>
      <c r="U13" s="170">
        <v>18819557787</v>
      </c>
      <c r="V13" s="114"/>
      <c r="W13" s="170">
        <v>14033949649</v>
      </c>
      <c r="X13" s="114"/>
      <c r="Y13" s="96">
        <v>5.1473294513613927E-3</v>
      </c>
    </row>
    <row r="14" spans="1:30" ht="30" customHeight="1" x14ac:dyDescent="0.45">
      <c r="A14" s="265" t="s">
        <v>121</v>
      </c>
      <c r="B14" s="170"/>
      <c r="C14" s="54">
        <v>75</v>
      </c>
      <c r="D14" s="114"/>
      <c r="E14" s="54">
        <v>4112010</v>
      </c>
      <c r="F14" s="173"/>
      <c r="G14" s="54">
        <v>8421591.5999999996</v>
      </c>
      <c r="H14" s="173"/>
      <c r="I14" s="54">
        <v>0</v>
      </c>
      <c r="J14" s="114"/>
      <c r="K14" s="170">
        <v>0</v>
      </c>
      <c r="L14" s="114"/>
      <c r="M14" s="233">
        <v>0</v>
      </c>
      <c r="N14" s="169"/>
      <c r="O14" s="170">
        <v>0</v>
      </c>
      <c r="P14" s="114"/>
      <c r="Q14" s="54">
        <f t="shared" si="0"/>
        <v>75</v>
      </c>
      <c r="R14" s="114"/>
      <c r="S14" s="54">
        <v>121260</v>
      </c>
      <c r="T14" s="114"/>
      <c r="U14" s="170">
        <v>4112010</v>
      </c>
      <c r="V14" s="114"/>
      <c r="W14" s="170">
        <v>9040388</v>
      </c>
      <c r="X14" s="114"/>
      <c r="Y14" s="96">
        <v>3.3158060679981082E-6</v>
      </c>
    </row>
    <row r="15" spans="1:30" ht="30" customHeight="1" x14ac:dyDescent="0.45">
      <c r="A15" s="265" t="s">
        <v>100</v>
      </c>
      <c r="B15" s="170"/>
      <c r="C15" s="54">
        <v>8099986</v>
      </c>
      <c r="D15" s="114"/>
      <c r="E15" s="54">
        <v>49489604218</v>
      </c>
      <c r="F15" s="173"/>
      <c r="G15" s="54">
        <v>57731342067.261002</v>
      </c>
      <c r="H15" s="173"/>
      <c r="I15" s="54">
        <v>0</v>
      </c>
      <c r="J15" s="114"/>
      <c r="K15" s="170">
        <v>0</v>
      </c>
      <c r="L15" s="114"/>
      <c r="M15" s="233">
        <v>0</v>
      </c>
      <c r="N15" s="169"/>
      <c r="O15" s="170">
        <v>0</v>
      </c>
      <c r="P15" s="114"/>
      <c r="Q15" s="54">
        <f t="shared" si="0"/>
        <v>8099986</v>
      </c>
      <c r="R15" s="114"/>
      <c r="S15" s="54">
        <v>6200</v>
      </c>
      <c r="T15" s="114"/>
      <c r="U15" s="170">
        <v>49489604218</v>
      </c>
      <c r="V15" s="114"/>
      <c r="W15" s="170">
        <v>49921104716</v>
      </c>
      <c r="X15" s="114"/>
      <c r="Y15" s="96">
        <v>1.8309911249216489E-2</v>
      </c>
    </row>
    <row r="16" spans="1:30" ht="30" customHeight="1" x14ac:dyDescent="0.45">
      <c r="A16" s="265" t="s">
        <v>89</v>
      </c>
      <c r="B16" s="170"/>
      <c r="C16" s="54">
        <v>13391845</v>
      </c>
      <c r="D16" s="114"/>
      <c r="E16" s="54">
        <v>57304831849</v>
      </c>
      <c r="F16" s="173"/>
      <c r="G16" s="54">
        <v>68158277233.919998</v>
      </c>
      <c r="H16" s="173"/>
      <c r="I16" s="54">
        <v>1000000</v>
      </c>
      <c r="J16" s="114"/>
      <c r="K16" s="170">
        <v>4764321921</v>
      </c>
      <c r="L16" s="114"/>
      <c r="M16" s="233">
        <v>0</v>
      </c>
      <c r="N16" s="169"/>
      <c r="O16" s="170">
        <v>0</v>
      </c>
      <c r="P16" s="114"/>
      <c r="Q16" s="54">
        <f t="shared" si="0"/>
        <v>14391845</v>
      </c>
      <c r="R16" s="114"/>
      <c r="S16" s="54">
        <v>4874</v>
      </c>
      <c r="T16" s="114"/>
      <c r="U16" s="170">
        <v>62069153770</v>
      </c>
      <c r="V16" s="114"/>
      <c r="W16" s="170">
        <v>69728484707</v>
      </c>
      <c r="X16" s="114"/>
      <c r="Y16" s="96">
        <v>2.557480195582135E-2</v>
      </c>
    </row>
    <row r="17" spans="1:25" ht="30" customHeight="1" x14ac:dyDescent="0.45">
      <c r="A17" s="265" t="s">
        <v>126</v>
      </c>
      <c r="B17" s="170"/>
      <c r="C17" s="54">
        <v>4976344</v>
      </c>
      <c r="D17" s="114"/>
      <c r="E17" s="54">
        <v>8288521275</v>
      </c>
      <c r="F17" s="173"/>
      <c r="G17" s="54">
        <v>7365688047.5148001</v>
      </c>
      <c r="H17" s="173"/>
      <c r="I17" s="54">
        <v>0</v>
      </c>
      <c r="J17" s="114"/>
      <c r="K17" s="54">
        <v>0</v>
      </c>
      <c r="L17" s="114"/>
      <c r="M17" s="233">
        <v>0</v>
      </c>
      <c r="N17" s="169"/>
      <c r="O17" s="170">
        <v>0</v>
      </c>
      <c r="P17" s="114"/>
      <c r="Q17" s="54">
        <f t="shared" si="0"/>
        <v>4976344</v>
      </c>
      <c r="R17" s="114"/>
      <c r="S17" s="54">
        <v>1372</v>
      </c>
      <c r="T17" s="114"/>
      <c r="U17" s="170">
        <v>8288521275</v>
      </c>
      <c r="V17" s="114"/>
      <c r="W17" s="170">
        <v>6786920081</v>
      </c>
      <c r="X17" s="114"/>
      <c r="Y17" s="96">
        <v>2.4892859452047868E-3</v>
      </c>
    </row>
    <row r="18" spans="1:25" ht="30" customHeight="1" x14ac:dyDescent="0.45">
      <c r="A18" s="265" t="s">
        <v>127</v>
      </c>
      <c r="B18" s="170"/>
      <c r="C18" s="54">
        <v>2489383</v>
      </c>
      <c r="D18" s="114"/>
      <c r="E18" s="54">
        <v>13549377587</v>
      </c>
      <c r="F18" s="173"/>
      <c r="G18" s="54">
        <v>11355807104.4074</v>
      </c>
      <c r="H18" s="173"/>
      <c r="I18" s="54">
        <v>0</v>
      </c>
      <c r="J18" s="114"/>
      <c r="K18" s="54">
        <v>0</v>
      </c>
      <c r="L18" s="114"/>
      <c r="M18" s="233">
        <v>0</v>
      </c>
      <c r="N18" s="169"/>
      <c r="O18" s="170">
        <v>0</v>
      </c>
      <c r="P18" s="114"/>
      <c r="Q18" s="54">
        <f t="shared" si="0"/>
        <v>2489383</v>
      </c>
      <c r="R18" s="114"/>
      <c r="S18" s="54">
        <v>4258</v>
      </c>
      <c r="T18" s="114"/>
      <c r="U18" s="170">
        <v>13549377587</v>
      </c>
      <c r="V18" s="114"/>
      <c r="W18" s="170">
        <v>10536724047</v>
      </c>
      <c r="X18" s="114"/>
      <c r="Y18" s="96">
        <v>3.8646276610986366E-3</v>
      </c>
    </row>
    <row r="19" spans="1:25" ht="30" customHeight="1" x14ac:dyDescent="0.45">
      <c r="A19" s="265" t="s">
        <v>99</v>
      </c>
      <c r="B19" s="170"/>
      <c r="C19" s="54">
        <v>2882441</v>
      </c>
      <c r="D19" s="114"/>
      <c r="E19" s="54">
        <v>69845685231</v>
      </c>
      <c r="F19" s="173"/>
      <c r="G19" s="54">
        <v>89110533805.154999</v>
      </c>
      <c r="H19" s="173"/>
      <c r="I19" s="54">
        <v>500000</v>
      </c>
      <c r="J19" s="114"/>
      <c r="K19" s="54">
        <v>12758960916</v>
      </c>
      <c r="L19" s="114"/>
      <c r="M19" s="233">
        <v>0</v>
      </c>
      <c r="N19" s="169"/>
      <c r="O19" s="170">
        <v>0</v>
      </c>
      <c r="P19" s="114"/>
      <c r="Q19" s="54">
        <f t="shared" si="0"/>
        <v>3382441</v>
      </c>
      <c r="R19" s="114"/>
      <c r="S19" s="54">
        <v>24950</v>
      </c>
      <c r="T19" s="114"/>
      <c r="U19" s="170">
        <v>82604646147</v>
      </c>
      <c r="V19" s="114"/>
      <c r="W19" s="170">
        <v>83889771127</v>
      </c>
      <c r="X19" s="114"/>
      <c r="Y19" s="96">
        <v>3.0768835601511692E-2</v>
      </c>
    </row>
    <row r="20" spans="1:25" ht="30" customHeight="1" x14ac:dyDescent="0.45">
      <c r="A20" s="265" t="s">
        <v>102</v>
      </c>
      <c r="B20" s="170"/>
      <c r="C20" s="54">
        <v>6278913</v>
      </c>
      <c r="D20" s="114"/>
      <c r="E20" s="54">
        <v>45451986302</v>
      </c>
      <c r="F20" s="173"/>
      <c r="G20" s="54">
        <v>54363930703.231499</v>
      </c>
      <c r="H20" s="173"/>
      <c r="I20" s="54">
        <v>0</v>
      </c>
      <c r="J20" s="114"/>
      <c r="K20" s="54">
        <v>0</v>
      </c>
      <c r="L20" s="114"/>
      <c r="M20" s="233">
        <v>-2000000</v>
      </c>
      <c r="N20" s="169"/>
      <c r="O20" s="170">
        <v>16501230055</v>
      </c>
      <c r="P20" s="114"/>
      <c r="Q20" s="54">
        <f t="shared" si="0"/>
        <v>4278913</v>
      </c>
      <c r="R20" s="114"/>
      <c r="S20" s="54">
        <v>8170</v>
      </c>
      <c r="T20" s="114"/>
      <c r="U20" s="170">
        <v>30974325502</v>
      </c>
      <c r="V20" s="114"/>
      <c r="W20" s="170">
        <v>34750714831</v>
      </c>
      <c r="X20" s="114"/>
      <c r="Y20" s="96">
        <v>1.2745761697827753E-2</v>
      </c>
    </row>
    <row r="21" spans="1:25" ht="30" customHeight="1" x14ac:dyDescent="0.45">
      <c r="A21" s="265" t="s">
        <v>140</v>
      </c>
      <c r="B21" s="170"/>
      <c r="C21" s="54">
        <v>60439089</v>
      </c>
      <c r="D21" s="114"/>
      <c r="E21" s="54">
        <v>360359301514</v>
      </c>
      <c r="F21" s="173"/>
      <c r="G21" s="54">
        <v>393520570553.948</v>
      </c>
      <c r="H21" s="173"/>
      <c r="I21" s="54">
        <v>0</v>
      </c>
      <c r="J21" s="114"/>
      <c r="K21" s="54">
        <v>0</v>
      </c>
      <c r="L21" s="114"/>
      <c r="M21" s="233">
        <v>0</v>
      </c>
      <c r="N21" s="169"/>
      <c r="O21" s="170">
        <v>0</v>
      </c>
      <c r="P21" s="114"/>
      <c r="Q21" s="54">
        <f t="shared" si="0"/>
        <v>60439089</v>
      </c>
      <c r="R21" s="114"/>
      <c r="S21" s="54">
        <v>5820</v>
      </c>
      <c r="T21" s="114"/>
      <c r="U21" s="170">
        <v>360359301514</v>
      </c>
      <c r="V21" s="114"/>
      <c r="W21" s="170">
        <v>349662552767</v>
      </c>
      <c r="X21" s="114"/>
      <c r="Y21" s="96">
        <v>0.12824816968215602</v>
      </c>
    </row>
    <row r="22" spans="1:25" ht="30" customHeight="1" x14ac:dyDescent="0.45">
      <c r="A22" s="265" t="s">
        <v>90</v>
      </c>
      <c r="B22" s="170"/>
      <c r="C22" s="54">
        <v>10843584</v>
      </c>
      <c r="D22" s="114"/>
      <c r="E22" s="54">
        <v>103577349582</v>
      </c>
      <c r="F22" s="173"/>
      <c r="G22" s="54">
        <v>122234593416.76801</v>
      </c>
      <c r="H22" s="173"/>
      <c r="I22" s="54">
        <v>907260</v>
      </c>
      <c r="J22" s="114"/>
      <c r="K22" s="54">
        <v>9550448332</v>
      </c>
      <c r="L22" s="114"/>
      <c r="M22" s="233">
        <v>0</v>
      </c>
      <c r="N22" s="169"/>
      <c r="O22" s="170">
        <v>0</v>
      </c>
      <c r="P22" s="114"/>
      <c r="Q22" s="54">
        <f t="shared" si="0"/>
        <v>11750844</v>
      </c>
      <c r="R22" s="114"/>
      <c r="S22" s="54">
        <v>10460</v>
      </c>
      <c r="T22" s="114"/>
      <c r="U22" s="170">
        <v>113127797914</v>
      </c>
      <c r="V22" s="114"/>
      <c r="W22" s="170">
        <v>122182490962</v>
      </c>
      <c r="X22" s="114"/>
      <c r="Y22" s="96">
        <v>4.481372314273719E-2</v>
      </c>
    </row>
    <row r="23" spans="1:25" ht="30" customHeight="1" x14ac:dyDescent="0.45">
      <c r="A23" s="265" t="s">
        <v>132</v>
      </c>
      <c r="B23" s="170"/>
      <c r="C23" s="54">
        <v>771428</v>
      </c>
      <c r="D23" s="114"/>
      <c r="E23" s="54">
        <v>2180826956</v>
      </c>
      <c r="F23" s="173"/>
      <c r="G23" s="54">
        <v>2094234587.2853999</v>
      </c>
      <c r="H23" s="173"/>
      <c r="I23" s="54">
        <v>0</v>
      </c>
      <c r="J23" s="114"/>
      <c r="K23" s="54">
        <v>0</v>
      </c>
      <c r="L23" s="114"/>
      <c r="M23" s="233">
        <v>0</v>
      </c>
      <c r="N23" s="169"/>
      <c r="O23" s="170">
        <v>0</v>
      </c>
      <c r="P23" s="114"/>
      <c r="Q23" s="54">
        <f t="shared" si="0"/>
        <v>771428</v>
      </c>
      <c r="R23" s="114"/>
      <c r="S23" s="54">
        <v>2380</v>
      </c>
      <c r="T23" s="114"/>
      <c r="U23" s="170">
        <v>2180826956</v>
      </c>
      <c r="V23" s="114"/>
      <c r="W23" s="170">
        <v>1825074448</v>
      </c>
      <c r="X23" s="114"/>
      <c r="Y23" s="96">
        <v>6.6939526591410653E-4</v>
      </c>
    </row>
    <row r="24" spans="1:25" ht="30" customHeight="1" x14ac:dyDescent="0.45">
      <c r="A24" s="265" t="s">
        <v>93</v>
      </c>
      <c r="B24" s="170"/>
      <c r="C24" s="54">
        <v>34345945</v>
      </c>
      <c r="D24" s="114"/>
      <c r="E24" s="54">
        <v>137866835036</v>
      </c>
      <c r="F24" s="173"/>
      <c r="G24" s="54">
        <v>137488169347.936</v>
      </c>
      <c r="H24" s="173"/>
      <c r="I24" s="54">
        <v>4469964</v>
      </c>
      <c r="J24" s="114"/>
      <c r="K24" s="54">
        <v>16045084383</v>
      </c>
      <c r="L24" s="114"/>
      <c r="M24" s="233">
        <v>0</v>
      </c>
      <c r="N24" s="169"/>
      <c r="O24" s="170">
        <v>0</v>
      </c>
      <c r="P24" s="114"/>
      <c r="Q24" s="54">
        <f t="shared" si="0"/>
        <v>38815909</v>
      </c>
      <c r="R24" s="114"/>
      <c r="S24" s="54">
        <v>3373</v>
      </c>
      <c r="T24" s="114"/>
      <c r="U24" s="170">
        <v>153911919419</v>
      </c>
      <c r="V24" s="114"/>
      <c r="W24" s="170">
        <v>130147050994</v>
      </c>
      <c r="X24" s="114"/>
      <c r="Y24" s="96">
        <v>4.7734940294372807E-2</v>
      </c>
    </row>
    <row r="25" spans="1:25" ht="30" customHeight="1" x14ac:dyDescent="0.45">
      <c r="A25" s="265" t="s">
        <v>104</v>
      </c>
      <c r="B25" s="170"/>
      <c r="C25" s="54">
        <v>12700000</v>
      </c>
      <c r="D25" s="114"/>
      <c r="E25" s="54">
        <v>95841534026</v>
      </c>
      <c r="F25" s="173"/>
      <c r="G25" s="54">
        <v>92158375500</v>
      </c>
      <c r="H25" s="173"/>
      <c r="I25" s="54">
        <v>614776</v>
      </c>
      <c r="J25" s="114"/>
      <c r="K25" s="54">
        <v>3898132668</v>
      </c>
      <c r="L25" s="114"/>
      <c r="M25" s="233">
        <v>0</v>
      </c>
      <c r="N25" s="169"/>
      <c r="O25" s="170">
        <v>0</v>
      </c>
      <c r="P25" s="114"/>
      <c r="Q25" s="54">
        <f t="shared" si="0"/>
        <v>13314776</v>
      </c>
      <c r="R25" s="114"/>
      <c r="S25" s="54">
        <v>6200</v>
      </c>
      <c r="T25" s="114"/>
      <c r="U25" s="170">
        <v>99739666694</v>
      </c>
      <c r="V25" s="114"/>
      <c r="W25" s="170">
        <v>82060429113</v>
      </c>
      <c r="X25" s="114"/>
      <c r="Y25" s="96">
        <v>3.0097875090694559E-2</v>
      </c>
    </row>
    <row r="26" spans="1:25" ht="30" customHeight="1" x14ac:dyDescent="0.45">
      <c r="A26" s="265" t="s">
        <v>92</v>
      </c>
      <c r="B26" s="170"/>
      <c r="C26" s="54">
        <v>33800000</v>
      </c>
      <c r="D26" s="114"/>
      <c r="E26" s="54">
        <v>54650678748</v>
      </c>
      <c r="F26" s="173"/>
      <c r="G26" s="54">
        <v>56882920770</v>
      </c>
      <c r="H26" s="173"/>
      <c r="I26" s="54">
        <v>2397293</v>
      </c>
      <c r="J26" s="114"/>
      <c r="K26" s="54">
        <v>3813509731</v>
      </c>
      <c r="L26" s="114"/>
      <c r="M26" s="233">
        <v>0</v>
      </c>
      <c r="N26" s="169"/>
      <c r="O26" s="170">
        <v>0</v>
      </c>
      <c r="P26" s="114"/>
      <c r="Q26" s="54">
        <f t="shared" si="0"/>
        <v>36197293</v>
      </c>
      <c r="R26" s="114"/>
      <c r="S26" s="54">
        <v>1567</v>
      </c>
      <c r="T26" s="114"/>
      <c r="U26" s="170">
        <v>58464188479</v>
      </c>
      <c r="V26" s="114"/>
      <c r="W26" s="170">
        <v>56383667240</v>
      </c>
      <c r="X26" s="114"/>
      <c r="Y26" s="96">
        <v>2.0680230314271703E-2</v>
      </c>
    </row>
    <row r="27" spans="1:25" ht="30" customHeight="1" x14ac:dyDescent="0.45">
      <c r="A27" s="265" t="s">
        <v>108</v>
      </c>
      <c r="B27" s="170"/>
      <c r="C27" s="54">
        <v>2427680</v>
      </c>
      <c r="D27" s="114"/>
      <c r="E27" s="54">
        <v>12107753059</v>
      </c>
      <c r="F27" s="173"/>
      <c r="G27" s="54">
        <v>10642367690.639999</v>
      </c>
      <c r="H27" s="173"/>
      <c r="I27" s="54">
        <v>0</v>
      </c>
      <c r="J27" s="114"/>
      <c r="K27" s="54">
        <v>0</v>
      </c>
      <c r="L27" s="114"/>
      <c r="M27" s="233">
        <v>0</v>
      </c>
      <c r="N27" s="169"/>
      <c r="O27" s="170">
        <v>0</v>
      </c>
      <c r="P27" s="114"/>
      <c r="Q27" s="54">
        <f t="shared" si="0"/>
        <v>2427680</v>
      </c>
      <c r="R27" s="114"/>
      <c r="S27" s="54">
        <v>4420</v>
      </c>
      <c r="T27" s="114"/>
      <c r="U27" s="170">
        <v>12107753059</v>
      </c>
      <c r="V27" s="114"/>
      <c r="W27" s="170">
        <v>10666500044</v>
      </c>
      <c r="X27" s="114"/>
      <c r="Y27" s="96">
        <v>3.9122265073354466E-3</v>
      </c>
    </row>
    <row r="28" spans="1:25" ht="30" customHeight="1" x14ac:dyDescent="0.45">
      <c r="A28" s="265" t="s">
        <v>105</v>
      </c>
      <c r="B28" s="170"/>
      <c r="C28" s="54">
        <v>7715495</v>
      </c>
      <c r="D28" s="114"/>
      <c r="E28" s="54">
        <v>87743131331</v>
      </c>
      <c r="F28" s="173"/>
      <c r="G28" s="54">
        <v>85055728754.677505</v>
      </c>
      <c r="H28" s="173"/>
      <c r="I28" s="54">
        <v>0</v>
      </c>
      <c r="J28" s="114"/>
      <c r="K28" s="54">
        <v>0</v>
      </c>
      <c r="L28" s="114"/>
      <c r="M28" s="233">
        <v>0</v>
      </c>
      <c r="N28" s="169"/>
      <c r="O28" s="170">
        <v>0</v>
      </c>
      <c r="P28" s="114"/>
      <c r="Q28" s="54">
        <f t="shared" si="0"/>
        <v>7715495</v>
      </c>
      <c r="R28" s="114"/>
      <c r="S28" s="54">
        <v>10490</v>
      </c>
      <c r="T28" s="114"/>
      <c r="U28" s="170">
        <v>87743131331</v>
      </c>
      <c r="V28" s="114"/>
      <c r="W28" s="170">
        <v>80453976072</v>
      </c>
      <c r="X28" s="114"/>
      <c r="Y28" s="96">
        <v>2.9508665120801473E-2</v>
      </c>
    </row>
    <row r="29" spans="1:25" ht="30" customHeight="1" x14ac:dyDescent="0.45">
      <c r="A29" s="265" t="s">
        <v>97</v>
      </c>
      <c r="B29" s="170"/>
      <c r="C29" s="54">
        <v>4500910</v>
      </c>
      <c r="D29" s="114"/>
      <c r="E29" s="54">
        <v>30421875535</v>
      </c>
      <c r="F29" s="173"/>
      <c r="G29" s="54">
        <v>32884852453.424999</v>
      </c>
      <c r="H29" s="173"/>
      <c r="I29" s="54">
        <v>0</v>
      </c>
      <c r="J29" s="114"/>
      <c r="K29" s="54">
        <v>0</v>
      </c>
      <c r="L29" s="114"/>
      <c r="M29" s="233">
        <v>0</v>
      </c>
      <c r="N29" s="169"/>
      <c r="O29" s="170">
        <v>0</v>
      </c>
      <c r="P29" s="114"/>
      <c r="Q29" s="54">
        <f t="shared" si="0"/>
        <v>4500910</v>
      </c>
      <c r="R29" s="114"/>
      <c r="S29" s="54">
        <v>6920</v>
      </c>
      <c r="T29" s="114"/>
      <c r="U29" s="170">
        <v>30421875535</v>
      </c>
      <c r="V29" s="114"/>
      <c r="W29" s="170">
        <v>30960976732</v>
      </c>
      <c r="X29" s="114"/>
      <c r="Y29" s="96">
        <v>1.1355773061854627E-2</v>
      </c>
    </row>
    <row r="30" spans="1:25" ht="30" customHeight="1" x14ac:dyDescent="0.45">
      <c r="A30" s="265" t="s">
        <v>106</v>
      </c>
      <c r="B30" s="170"/>
      <c r="C30" s="54">
        <v>43500000</v>
      </c>
      <c r="D30" s="114"/>
      <c r="E30" s="54">
        <v>156120351275</v>
      </c>
      <c r="F30" s="173"/>
      <c r="G30" s="54">
        <v>163019229750</v>
      </c>
      <c r="H30" s="173"/>
      <c r="I30" s="54">
        <v>0</v>
      </c>
      <c r="J30" s="114"/>
      <c r="K30" s="54">
        <v>0</v>
      </c>
      <c r="L30" s="114"/>
      <c r="M30" s="233">
        <v>0</v>
      </c>
      <c r="N30" s="169"/>
      <c r="O30" s="170">
        <v>0</v>
      </c>
      <c r="P30" s="114"/>
      <c r="Q30" s="54">
        <f t="shared" si="0"/>
        <v>43500000</v>
      </c>
      <c r="R30" s="114"/>
      <c r="S30" s="54">
        <v>3074</v>
      </c>
      <c r="T30" s="114"/>
      <c r="U30" s="170">
        <v>156120351275</v>
      </c>
      <c r="V30" s="114"/>
      <c r="W30" s="170">
        <v>132923371950</v>
      </c>
      <c r="X30" s="114"/>
      <c r="Y30" s="96">
        <v>4.8753230866925124E-2</v>
      </c>
    </row>
    <row r="31" spans="1:25" ht="30" customHeight="1" x14ac:dyDescent="0.45">
      <c r="A31" s="265" t="s">
        <v>91</v>
      </c>
      <c r="B31" s="170"/>
      <c r="C31" s="54">
        <v>15110307</v>
      </c>
      <c r="D31" s="114"/>
      <c r="E31" s="54">
        <v>29161233850</v>
      </c>
      <c r="F31" s="173"/>
      <c r="G31" s="54">
        <v>26495986787.789398</v>
      </c>
      <c r="H31" s="173"/>
      <c r="I31" s="54">
        <v>16334903</v>
      </c>
      <c r="J31" s="114"/>
      <c r="K31" s="54">
        <v>26211065327</v>
      </c>
      <c r="L31" s="114"/>
      <c r="M31" s="233">
        <v>0</v>
      </c>
      <c r="N31" s="169"/>
      <c r="O31" s="170">
        <v>0</v>
      </c>
      <c r="P31" s="114"/>
      <c r="Q31" s="54">
        <f t="shared" si="0"/>
        <v>31445210</v>
      </c>
      <c r="R31" s="114"/>
      <c r="S31" s="54">
        <v>1570</v>
      </c>
      <c r="T31" s="114"/>
      <c r="U31" s="170">
        <v>55372299177</v>
      </c>
      <c r="V31" s="114"/>
      <c r="W31" s="170">
        <v>49075234271</v>
      </c>
      <c r="X31" s="114"/>
      <c r="Y31" s="96">
        <v>1.7999665455090037E-2</v>
      </c>
    </row>
    <row r="32" spans="1:25" ht="30" customHeight="1" x14ac:dyDescent="0.45">
      <c r="A32" s="265" t="s">
        <v>111</v>
      </c>
      <c r="B32" s="170"/>
      <c r="C32" s="54">
        <v>40211631</v>
      </c>
      <c r="D32" s="114"/>
      <c r="E32" s="54">
        <v>302023439427</v>
      </c>
      <c r="F32" s="173"/>
      <c r="G32" s="54">
        <v>351357148082.88501</v>
      </c>
      <c r="H32" s="173"/>
      <c r="I32" s="54">
        <v>0</v>
      </c>
      <c r="J32" s="114"/>
      <c r="K32" s="54">
        <v>0</v>
      </c>
      <c r="L32" s="114"/>
      <c r="M32" s="233">
        <v>0</v>
      </c>
      <c r="N32" s="169"/>
      <c r="O32" s="170">
        <v>0</v>
      </c>
      <c r="P32" s="114"/>
      <c r="Q32" s="54">
        <f t="shared" si="0"/>
        <v>40211631</v>
      </c>
      <c r="R32" s="114"/>
      <c r="S32" s="54">
        <v>8200</v>
      </c>
      <c r="T32" s="114"/>
      <c r="U32" s="170">
        <v>302023439427</v>
      </c>
      <c r="V32" s="114"/>
      <c r="W32" s="170">
        <v>327773448724</v>
      </c>
      <c r="X32" s="114"/>
      <c r="Y32" s="96">
        <v>0.12021975054695727</v>
      </c>
    </row>
    <row r="33" spans="1:25" ht="30" customHeight="1" x14ac:dyDescent="0.45">
      <c r="A33" s="265" t="s">
        <v>96</v>
      </c>
      <c r="B33" s="170"/>
      <c r="C33" s="54">
        <v>80984648</v>
      </c>
      <c r="D33" s="114"/>
      <c r="E33" s="54">
        <v>206741507592</v>
      </c>
      <c r="F33" s="173"/>
      <c r="G33" s="54">
        <v>213010380605.28201</v>
      </c>
      <c r="H33" s="173"/>
      <c r="I33" s="54">
        <v>0</v>
      </c>
      <c r="J33" s="114"/>
      <c r="K33" s="54">
        <v>0</v>
      </c>
      <c r="L33" s="114"/>
      <c r="M33" s="233">
        <v>0</v>
      </c>
      <c r="N33" s="169"/>
      <c r="O33" s="170">
        <v>0</v>
      </c>
      <c r="P33" s="114"/>
      <c r="Q33" s="54">
        <f t="shared" si="0"/>
        <v>80984648</v>
      </c>
      <c r="R33" s="114"/>
      <c r="S33" s="54">
        <v>2349</v>
      </c>
      <c r="T33" s="114"/>
      <c r="U33" s="170">
        <v>206741507592</v>
      </c>
      <c r="V33" s="114"/>
      <c r="W33" s="170">
        <v>189101052170</v>
      </c>
      <c r="X33" s="114"/>
      <c r="Y33" s="96">
        <v>6.9357909887287225E-2</v>
      </c>
    </row>
    <row r="34" spans="1:25" ht="30" customHeight="1" x14ac:dyDescent="0.45">
      <c r="A34" s="265" t="s">
        <v>94</v>
      </c>
      <c r="B34" s="170"/>
      <c r="C34" s="54">
        <v>7153912</v>
      </c>
      <c r="D34" s="114"/>
      <c r="E34" s="54">
        <v>118184674512</v>
      </c>
      <c r="F34" s="173"/>
      <c r="G34" s="54">
        <v>139809066755.97601</v>
      </c>
      <c r="H34" s="173"/>
      <c r="I34" s="54">
        <v>0</v>
      </c>
      <c r="J34" s="114"/>
      <c r="K34" s="54">
        <v>0</v>
      </c>
      <c r="L34" s="114"/>
      <c r="M34" s="233">
        <v>0</v>
      </c>
      <c r="N34" s="169"/>
      <c r="O34" s="170">
        <v>0</v>
      </c>
      <c r="P34" s="114"/>
      <c r="Q34" s="54">
        <f t="shared" si="0"/>
        <v>7153912</v>
      </c>
      <c r="R34" s="114"/>
      <c r="S34" s="54">
        <v>17800</v>
      </c>
      <c r="T34" s="114"/>
      <c r="U34" s="170">
        <v>118184674512</v>
      </c>
      <c r="V34" s="114"/>
      <c r="W34" s="170">
        <v>126581962780</v>
      </c>
      <c r="X34" s="114"/>
      <c r="Y34" s="96">
        <v>4.6427348061281737E-2</v>
      </c>
    </row>
    <row r="35" spans="1:25" ht="30" customHeight="1" x14ac:dyDescent="0.45">
      <c r="A35" s="265" t="s">
        <v>95</v>
      </c>
      <c r="B35" s="170"/>
      <c r="C35" s="54">
        <v>600000</v>
      </c>
      <c r="D35" s="114"/>
      <c r="E35" s="54">
        <v>11574156667</v>
      </c>
      <c r="F35" s="173"/>
      <c r="G35" s="54">
        <v>14701999500</v>
      </c>
      <c r="H35" s="173"/>
      <c r="I35" s="54">
        <v>0</v>
      </c>
      <c r="J35" s="114"/>
      <c r="K35" s="54">
        <v>0</v>
      </c>
      <c r="L35" s="114"/>
      <c r="M35" s="233">
        <v>-300000</v>
      </c>
      <c r="N35" s="169"/>
      <c r="O35" s="170">
        <v>6539854950</v>
      </c>
      <c r="P35" s="114"/>
      <c r="Q35" s="54">
        <f t="shared" si="0"/>
        <v>300000</v>
      </c>
      <c r="R35" s="114"/>
      <c r="S35" s="54">
        <v>24700</v>
      </c>
      <c r="T35" s="114"/>
      <c r="U35" s="170">
        <v>5787078334</v>
      </c>
      <c r="V35" s="114"/>
      <c r="W35" s="170">
        <v>7365910500</v>
      </c>
      <c r="X35" s="114"/>
      <c r="Y35" s="96">
        <v>2.7016462935253419E-3</v>
      </c>
    </row>
    <row r="36" spans="1:25" ht="30" customHeight="1" x14ac:dyDescent="0.45">
      <c r="A36" s="265" t="s">
        <v>123</v>
      </c>
      <c r="B36" s="170"/>
      <c r="C36" s="54">
        <v>9060000</v>
      </c>
      <c r="D36" s="114"/>
      <c r="E36" s="54">
        <v>15725204959</v>
      </c>
      <c r="F36" s="173"/>
      <c r="G36" s="54">
        <v>15913766331</v>
      </c>
      <c r="H36" s="173"/>
      <c r="I36" s="54">
        <v>0</v>
      </c>
      <c r="J36" s="114"/>
      <c r="K36" s="54">
        <v>0</v>
      </c>
      <c r="L36" s="114"/>
      <c r="M36" s="233">
        <v>0</v>
      </c>
      <c r="N36" s="169"/>
      <c r="O36" s="170">
        <v>0</v>
      </c>
      <c r="P36" s="114"/>
      <c r="Q36" s="54">
        <f t="shared" si="0"/>
        <v>9060000</v>
      </c>
      <c r="R36" s="114"/>
      <c r="S36" s="54">
        <v>1710</v>
      </c>
      <c r="T36" s="114"/>
      <c r="U36" s="170">
        <v>15725204959</v>
      </c>
      <c r="V36" s="114"/>
      <c r="W36" s="170">
        <v>15400419030</v>
      </c>
      <c r="X36" s="114"/>
      <c r="Y36" s="96">
        <v>5.6485189429245223E-3</v>
      </c>
    </row>
    <row r="37" spans="1:25" ht="30" customHeight="1" x14ac:dyDescent="0.45">
      <c r="A37" s="265" t="s">
        <v>124</v>
      </c>
      <c r="B37" s="170"/>
      <c r="C37" s="54">
        <v>62000000</v>
      </c>
      <c r="D37" s="114"/>
      <c r="E37" s="54">
        <v>116087522495</v>
      </c>
      <c r="F37" s="173"/>
      <c r="G37" s="54">
        <v>126960066000</v>
      </c>
      <c r="H37" s="173"/>
      <c r="I37" s="54">
        <v>0</v>
      </c>
      <c r="J37" s="114"/>
      <c r="K37" s="54">
        <v>0</v>
      </c>
      <c r="L37" s="114"/>
      <c r="M37" s="233">
        <v>-35929135</v>
      </c>
      <c r="N37" s="169"/>
      <c r="O37" s="170">
        <v>64524360003</v>
      </c>
      <c r="P37" s="114"/>
      <c r="Q37" s="54">
        <f t="shared" si="0"/>
        <v>26070865</v>
      </c>
      <c r="R37" s="114"/>
      <c r="S37" s="54">
        <v>1760</v>
      </c>
      <c r="T37" s="114"/>
      <c r="U37" s="170">
        <v>48814550440</v>
      </c>
      <c r="V37" s="114"/>
      <c r="W37" s="170">
        <v>45611708302</v>
      </c>
      <c r="X37" s="114"/>
      <c r="Y37" s="96">
        <v>1.6729323913921755E-2</v>
      </c>
    </row>
    <row r="38" spans="1:25" ht="30" customHeight="1" x14ac:dyDescent="0.45">
      <c r="A38" s="265" t="s">
        <v>101</v>
      </c>
      <c r="B38" s="170"/>
      <c r="C38" s="54">
        <v>2955168</v>
      </c>
      <c r="D38" s="114"/>
      <c r="E38" s="54">
        <v>51876001286</v>
      </c>
      <c r="F38" s="173"/>
      <c r="G38" s="54">
        <v>47588872956.480003</v>
      </c>
      <c r="H38" s="173"/>
      <c r="I38" s="54">
        <v>0</v>
      </c>
      <c r="J38" s="114"/>
      <c r="K38" s="54">
        <v>0</v>
      </c>
      <c r="L38" s="114"/>
      <c r="M38" s="233">
        <v>0</v>
      </c>
      <c r="N38" s="169"/>
      <c r="O38" s="170">
        <v>0</v>
      </c>
      <c r="P38" s="114"/>
      <c r="Q38" s="54">
        <f t="shared" si="0"/>
        <v>2955168</v>
      </c>
      <c r="R38" s="114"/>
      <c r="S38" s="54">
        <v>15980</v>
      </c>
      <c r="T38" s="114"/>
      <c r="U38" s="170">
        <v>51876001286</v>
      </c>
      <c r="V38" s="114"/>
      <c r="W38" s="170">
        <v>46942604311</v>
      </c>
      <c r="X38" s="114"/>
      <c r="Y38" s="96">
        <v>1.7217465912087837E-2</v>
      </c>
    </row>
    <row r="39" spans="1:25" ht="30" customHeight="1" x14ac:dyDescent="0.45">
      <c r="A39" s="265" t="s">
        <v>107</v>
      </c>
      <c r="B39" s="170"/>
      <c r="C39" s="54">
        <v>7000000</v>
      </c>
      <c r="D39" s="114"/>
      <c r="E39" s="54">
        <v>15753156569</v>
      </c>
      <c r="F39" s="173"/>
      <c r="G39" s="54">
        <v>18843211800</v>
      </c>
      <c r="H39" s="173"/>
      <c r="I39" s="54">
        <v>0</v>
      </c>
      <c r="J39" s="114"/>
      <c r="K39" s="54">
        <v>0</v>
      </c>
      <c r="L39" s="114"/>
      <c r="M39" s="233">
        <v>0</v>
      </c>
      <c r="N39" s="169"/>
      <c r="O39" s="170">
        <v>0</v>
      </c>
      <c r="P39" s="114"/>
      <c r="Q39" s="54">
        <f t="shared" si="0"/>
        <v>7000000</v>
      </c>
      <c r="R39" s="114"/>
      <c r="S39" s="54">
        <v>2504</v>
      </c>
      <c r="T39" s="114"/>
      <c r="U39" s="170">
        <v>15753156569</v>
      </c>
      <c r="V39" s="114"/>
      <c r="W39" s="170">
        <v>17423708400</v>
      </c>
      <c r="X39" s="114"/>
      <c r="Y39" s="96">
        <v>6.3906148762364629E-3</v>
      </c>
    </row>
    <row r="40" spans="1:25" ht="30" customHeight="1" x14ac:dyDescent="0.45">
      <c r="A40" s="265" t="s">
        <v>129</v>
      </c>
      <c r="B40" s="170"/>
      <c r="C40" s="54">
        <v>7000000</v>
      </c>
      <c r="D40" s="114"/>
      <c r="E40" s="54">
        <v>25871564657</v>
      </c>
      <c r="F40" s="173"/>
      <c r="G40" s="54">
        <v>25697186550</v>
      </c>
      <c r="H40" s="173"/>
      <c r="I40" s="54">
        <v>1000000</v>
      </c>
      <c r="J40" s="114"/>
      <c r="K40" s="54">
        <v>3105817518</v>
      </c>
      <c r="L40" s="114"/>
      <c r="M40" s="233">
        <v>0</v>
      </c>
      <c r="N40" s="169"/>
      <c r="O40" s="170">
        <v>0</v>
      </c>
      <c r="P40" s="114"/>
      <c r="Q40" s="54">
        <f t="shared" si="0"/>
        <v>8000000</v>
      </c>
      <c r="R40" s="114"/>
      <c r="S40" s="54">
        <v>3040</v>
      </c>
      <c r="T40" s="114"/>
      <c r="U40" s="170">
        <v>28977382175</v>
      </c>
      <c r="V40" s="114"/>
      <c r="W40" s="170">
        <v>24175296000</v>
      </c>
      <c r="X40" s="114"/>
      <c r="Y40" s="96">
        <v>8.8669416813139425E-3</v>
      </c>
    </row>
    <row r="41" spans="1:25" ht="30" customHeight="1" x14ac:dyDescent="0.45">
      <c r="A41" s="265" t="s">
        <v>98</v>
      </c>
      <c r="B41" s="170"/>
      <c r="C41" s="54">
        <v>450000</v>
      </c>
      <c r="D41" s="114"/>
      <c r="E41" s="54">
        <v>1392657090</v>
      </c>
      <c r="F41" s="173"/>
      <c r="G41" s="54">
        <v>1599177937.5</v>
      </c>
      <c r="H41" s="173"/>
      <c r="I41" s="54">
        <v>0</v>
      </c>
      <c r="J41" s="114"/>
      <c r="K41" s="54">
        <v>0</v>
      </c>
      <c r="L41" s="114"/>
      <c r="M41" s="233">
        <v>0</v>
      </c>
      <c r="N41" s="169"/>
      <c r="O41" s="170">
        <v>0</v>
      </c>
      <c r="P41" s="114"/>
      <c r="Q41" s="54">
        <f t="shared" si="0"/>
        <v>450000</v>
      </c>
      <c r="R41" s="114"/>
      <c r="S41" s="54">
        <v>3425</v>
      </c>
      <c r="T41" s="114"/>
      <c r="U41" s="170">
        <v>1392657090</v>
      </c>
      <c r="V41" s="114"/>
      <c r="W41" s="170">
        <v>1532079562</v>
      </c>
      <c r="X41" s="114"/>
      <c r="Y41" s="96">
        <v>5.6193149103063759E-4</v>
      </c>
    </row>
    <row r="42" spans="1:25" ht="30" customHeight="1" x14ac:dyDescent="0.45">
      <c r="A42" s="265" t="s">
        <v>125</v>
      </c>
      <c r="B42" s="170"/>
      <c r="C42" s="54">
        <v>13500000</v>
      </c>
      <c r="D42" s="114"/>
      <c r="E42" s="54">
        <v>20161878999</v>
      </c>
      <c r="F42" s="173"/>
      <c r="G42" s="54">
        <v>20934693000</v>
      </c>
      <c r="H42" s="173"/>
      <c r="I42" s="54">
        <v>0</v>
      </c>
      <c r="J42" s="114"/>
      <c r="K42" s="54">
        <v>0</v>
      </c>
      <c r="L42" s="114"/>
      <c r="M42" s="233">
        <v>0</v>
      </c>
      <c r="N42" s="169"/>
      <c r="O42" s="170">
        <v>0</v>
      </c>
      <c r="P42" s="114"/>
      <c r="Q42" s="54">
        <f t="shared" si="0"/>
        <v>13500000</v>
      </c>
      <c r="R42" s="114"/>
      <c r="S42" s="54">
        <v>1408</v>
      </c>
      <c r="T42" s="114"/>
      <c r="U42" s="170">
        <v>20161878999</v>
      </c>
      <c r="V42" s="114"/>
      <c r="W42" s="170">
        <v>18894902400</v>
      </c>
      <c r="X42" s="114"/>
      <c r="Y42" s="96">
        <v>6.9302149456585286E-3</v>
      </c>
    </row>
    <row r="43" spans="1:25" ht="30" customHeight="1" x14ac:dyDescent="0.45">
      <c r="A43" s="265" t="s">
        <v>131</v>
      </c>
      <c r="B43" s="170"/>
      <c r="C43" s="54">
        <v>1048946</v>
      </c>
      <c r="D43" s="114"/>
      <c r="E43" s="54">
        <v>4907693680</v>
      </c>
      <c r="F43" s="173"/>
      <c r="G43" s="54">
        <v>5296940238.2040005</v>
      </c>
      <c r="H43" s="173"/>
      <c r="I43" s="54">
        <v>0</v>
      </c>
      <c r="J43" s="114"/>
      <c r="K43" s="54">
        <v>0</v>
      </c>
      <c r="L43" s="114"/>
      <c r="M43" s="233">
        <v>0</v>
      </c>
      <c r="N43" s="169"/>
      <c r="O43" s="170">
        <v>0</v>
      </c>
      <c r="P43" s="114"/>
      <c r="Q43" s="54">
        <f t="shared" si="0"/>
        <v>1048946</v>
      </c>
      <c r="R43" s="114"/>
      <c r="S43" s="54">
        <v>4970</v>
      </c>
      <c r="T43" s="114"/>
      <c r="U43" s="170">
        <v>4907693680</v>
      </c>
      <c r="V43" s="114"/>
      <c r="W43" s="170">
        <v>5182242713</v>
      </c>
      <c r="X43" s="114"/>
      <c r="Y43" s="96">
        <v>1.9007272512644787E-3</v>
      </c>
    </row>
    <row r="44" spans="1:25" ht="30" customHeight="1" x14ac:dyDescent="0.45">
      <c r="A44" s="265" t="s">
        <v>109</v>
      </c>
      <c r="B44" s="170"/>
      <c r="C44" s="54">
        <v>600000</v>
      </c>
      <c r="D44" s="114"/>
      <c r="E44" s="54">
        <v>2224582406</v>
      </c>
      <c r="F44" s="173"/>
      <c r="G44" s="54">
        <v>2254505400</v>
      </c>
      <c r="H44" s="173"/>
      <c r="I44" s="54">
        <v>0</v>
      </c>
      <c r="J44" s="114"/>
      <c r="K44" s="54">
        <v>0</v>
      </c>
      <c r="L44" s="114"/>
      <c r="M44" s="233">
        <v>0</v>
      </c>
      <c r="N44" s="169"/>
      <c r="O44" s="170">
        <v>0</v>
      </c>
      <c r="P44" s="114"/>
      <c r="Q44" s="54">
        <f t="shared" si="0"/>
        <v>600000</v>
      </c>
      <c r="R44" s="114"/>
      <c r="S44" s="54">
        <v>2868</v>
      </c>
      <c r="T44" s="114"/>
      <c r="U44" s="170">
        <v>2224582406</v>
      </c>
      <c r="V44" s="114"/>
      <c r="W44" s="170">
        <v>1710561240</v>
      </c>
      <c r="X44" s="114"/>
      <c r="Y44" s="96">
        <v>6.2739445909560168E-4</v>
      </c>
    </row>
    <row r="45" spans="1:25" ht="30" customHeight="1" x14ac:dyDescent="0.45">
      <c r="A45" s="265" t="s">
        <v>136</v>
      </c>
      <c r="B45" s="170"/>
      <c r="C45" s="173">
        <v>30514927</v>
      </c>
      <c r="D45" s="173"/>
      <c r="E45" s="173">
        <v>21103665257</v>
      </c>
      <c r="F45" s="173"/>
      <c r="G45" s="173">
        <v>20171686517.5928</v>
      </c>
      <c r="H45" s="173"/>
      <c r="I45" s="54">
        <v>27600000</v>
      </c>
      <c r="J45" s="173"/>
      <c r="K45" s="54">
        <v>15335417701</v>
      </c>
      <c r="L45" s="173"/>
      <c r="M45" s="233">
        <v>0</v>
      </c>
      <c r="N45" s="169"/>
      <c r="O45" s="170">
        <v>0</v>
      </c>
      <c r="P45" s="173"/>
      <c r="Q45" s="54">
        <f t="shared" si="0"/>
        <v>58114927</v>
      </c>
      <c r="R45" s="114"/>
      <c r="S45" s="54">
        <v>545</v>
      </c>
      <c r="T45" s="114"/>
      <c r="U45" s="54">
        <v>36439082958</v>
      </c>
      <c r="V45" s="114"/>
      <c r="W45" s="54">
        <v>31484183035</v>
      </c>
      <c r="X45" s="173"/>
      <c r="Y45" s="96">
        <v>1.1547673081444745E-2</v>
      </c>
    </row>
    <row r="46" spans="1:25" ht="30" customHeight="1" x14ac:dyDescent="0.45">
      <c r="A46" s="265" t="s">
        <v>160</v>
      </c>
      <c r="B46" s="170"/>
      <c r="C46" s="173">
        <v>0</v>
      </c>
      <c r="D46" s="173"/>
      <c r="E46" s="173">
        <v>0</v>
      </c>
      <c r="F46" s="173"/>
      <c r="G46" s="173">
        <v>0</v>
      </c>
      <c r="H46" s="173"/>
      <c r="I46" s="54">
        <v>41000000</v>
      </c>
      <c r="J46" s="173"/>
      <c r="K46" s="54">
        <v>16247863502</v>
      </c>
      <c r="L46" s="173"/>
      <c r="M46" s="233">
        <v>-41000000</v>
      </c>
      <c r="N46" s="173"/>
      <c r="O46" s="54">
        <v>16699048634</v>
      </c>
      <c r="P46" s="173"/>
      <c r="Q46" s="54">
        <f>C46+I46+M46</f>
        <v>0</v>
      </c>
      <c r="R46" s="114"/>
      <c r="S46" s="54">
        <v>0</v>
      </c>
      <c r="T46" s="114"/>
      <c r="U46" s="54">
        <v>0</v>
      </c>
      <c r="V46" s="114"/>
      <c r="W46" s="54">
        <v>0</v>
      </c>
      <c r="X46" s="173"/>
      <c r="Y46" s="96">
        <v>0</v>
      </c>
    </row>
    <row r="47" spans="1:25" ht="30" customHeight="1" x14ac:dyDescent="0.45">
      <c r="A47" s="265" t="s">
        <v>103</v>
      </c>
      <c r="B47" s="170"/>
      <c r="C47" s="173">
        <v>0</v>
      </c>
      <c r="D47" s="173"/>
      <c r="E47" s="173">
        <v>0</v>
      </c>
      <c r="F47" s="173"/>
      <c r="G47" s="173">
        <v>0</v>
      </c>
      <c r="H47" s="173"/>
      <c r="I47" s="54">
        <v>6277291</v>
      </c>
      <c r="J47" s="173"/>
      <c r="K47" s="54">
        <v>21569474068</v>
      </c>
      <c r="L47" s="173"/>
      <c r="M47" s="233">
        <v>0</v>
      </c>
      <c r="N47" s="173"/>
      <c r="O47" s="54">
        <v>0</v>
      </c>
      <c r="P47" s="173"/>
      <c r="Q47" s="54">
        <f t="shared" si="0"/>
        <v>6277291</v>
      </c>
      <c r="R47" s="114"/>
      <c r="S47" s="54">
        <v>3380</v>
      </c>
      <c r="T47" s="114"/>
      <c r="U47" s="54">
        <v>21569474068</v>
      </c>
      <c r="V47" s="114"/>
      <c r="W47" s="54">
        <v>21091000981</v>
      </c>
      <c r="X47" s="173"/>
      <c r="Y47" s="96">
        <v>7.735693316808288E-3</v>
      </c>
    </row>
    <row r="48" spans="1:25" ht="30" customHeight="1" thickBot="1" x14ac:dyDescent="0.5">
      <c r="B48" s="114"/>
      <c r="C48" s="58">
        <f>SUM(C9:C47)</f>
        <v>926542331</v>
      </c>
      <c r="D48" s="122">
        <f t="shared" ref="D48:R48" si="1">SUM(D9:D45)</f>
        <v>0</v>
      </c>
      <c r="E48" s="58">
        <f>SUM(E9:E47)</f>
        <v>2770641495372</v>
      </c>
      <c r="F48" s="122">
        <f t="shared" si="1"/>
        <v>0</v>
      </c>
      <c r="G48" s="58">
        <f>SUM(G9:G47)</f>
        <v>2922284902619.1392</v>
      </c>
      <c r="H48" s="122">
        <f t="shared" si="1"/>
        <v>0</v>
      </c>
      <c r="I48" s="58">
        <f>SUM(I9:I47)</f>
        <v>103154825</v>
      </c>
      <c r="J48" s="122">
        <f t="shared" si="1"/>
        <v>0</v>
      </c>
      <c r="K48" s="58">
        <f>SUM(K9:K47)</f>
        <v>137793319321</v>
      </c>
      <c r="L48" s="122">
        <f t="shared" si="1"/>
        <v>0</v>
      </c>
      <c r="M48" s="234">
        <f>SUM(M9:M47)</f>
        <v>-139308032</v>
      </c>
      <c r="N48" s="122">
        <f t="shared" si="1"/>
        <v>0</v>
      </c>
      <c r="O48" s="58">
        <f>SUM(O9:O47)</f>
        <v>239498157011</v>
      </c>
      <c r="P48" s="122">
        <f t="shared" si="1"/>
        <v>0</v>
      </c>
      <c r="Q48" s="58">
        <f>SUM(Q9:Q47)</f>
        <v>890389124</v>
      </c>
      <c r="R48" s="122">
        <f t="shared" si="1"/>
        <v>0</v>
      </c>
      <c r="S48" s="122"/>
      <c r="T48" s="122">
        <f>SUM(T9:T45)</f>
        <v>0</v>
      </c>
      <c r="U48" s="58">
        <f>SUM(U9:U47)</f>
        <v>2647791336554</v>
      </c>
      <c r="V48" s="122">
        <f>SUM(V9:V45)</f>
        <v>0</v>
      </c>
      <c r="W48" s="245">
        <f>SUM(W9:W47)</f>
        <v>2527621805715</v>
      </c>
      <c r="X48" s="122"/>
      <c r="Y48" s="123">
        <f>SUM(Y9:Y47)</f>
        <v>0.9270734531520255</v>
      </c>
    </row>
    <row r="49" spans="17:23" ht="30" customHeight="1" thickTop="1" x14ac:dyDescent="0.45">
      <c r="Q49" s="54"/>
      <c r="R49" s="114"/>
      <c r="S49" s="54"/>
      <c r="T49" s="114"/>
      <c r="U49" s="54"/>
      <c r="V49" s="114"/>
      <c r="W49" s="54"/>
    </row>
    <row r="50" spans="17:23" ht="30" customHeight="1" x14ac:dyDescent="0.45">
      <c r="Q50" s="54"/>
      <c r="R50" s="114"/>
      <c r="S50" s="54"/>
      <c r="T50" s="114"/>
      <c r="U50" s="54"/>
      <c r="V50" s="114"/>
      <c r="W50" s="54"/>
    </row>
  </sheetData>
  <autoFilter ref="A1:Y48" xr:uid="{00000000-0001-0000-01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</autoFilter>
  <mergeCells count="18">
    <mergeCell ref="S7:S8"/>
    <mergeCell ref="G7:G8"/>
    <mergeCell ref="W7:W8"/>
    <mergeCell ref="A1:Y1"/>
    <mergeCell ref="A2:Y2"/>
    <mergeCell ref="A3:Y3"/>
    <mergeCell ref="C6:G6"/>
    <mergeCell ref="I6:O6"/>
    <mergeCell ref="Q6:Y6"/>
    <mergeCell ref="A4:W4"/>
    <mergeCell ref="A5:W5"/>
    <mergeCell ref="Y7:Y8"/>
    <mergeCell ref="M7:O7"/>
    <mergeCell ref="I7:K7"/>
    <mergeCell ref="U7:U8"/>
    <mergeCell ref="C7:C8"/>
    <mergeCell ref="E7:E8"/>
    <mergeCell ref="Q7:Q8"/>
  </mergeCells>
  <conditionalFormatting sqref="Y4 A4">
    <cfRule type="duplicateValues" dxfId="1" priority="2"/>
  </conditionalFormatting>
  <conditionalFormatting sqref="Y5 A5">
    <cfRule type="duplicateValues" dxfId="0" priority="1"/>
  </conditionalFormatting>
  <pageMargins left="0.7" right="0.7" top="0.75" bottom="0.75" header="0.3" footer="0.3"/>
  <pageSetup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AP16"/>
  <sheetViews>
    <sheetView rightToLeft="1" view="pageBreakPreview" topLeftCell="N1" zoomScaleNormal="91" zoomScaleSheetLayoutView="100" workbookViewId="0">
      <selection activeCell="AH11" sqref="AH11"/>
    </sheetView>
  </sheetViews>
  <sheetFormatPr defaultRowHeight="12.75" x14ac:dyDescent="0.2"/>
  <cols>
    <col min="1" max="1" width="6.42578125" bestFit="1" customWidth="1"/>
    <col min="2" max="2" width="22.42578125" customWidth="1"/>
    <col min="3" max="3" width="1.28515625" customWidth="1"/>
    <col min="4" max="4" width="12.140625" customWidth="1"/>
    <col min="5" max="5" width="1.28515625" customWidth="1"/>
    <col min="6" max="6" width="16" customWidth="1"/>
    <col min="7" max="7" width="1.28515625" customWidth="1"/>
    <col min="8" max="8" width="15.5703125" customWidth="1"/>
    <col min="9" max="9" width="1.28515625" customWidth="1"/>
    <col min="10" max="10" width="12.85546875" customWidth="1"/>
    <col min="11" max="11" width="1.28515625" customWidth="1"/>
    <col min="12" max="12" width="12.85546875" customWidth="1"/>
    <col min="13" max="13" width="1.28515625" customWidth="1"/>
    <col min="14" max="14" width="11.85546875" customWidth="1"/>
    <col min="15" max="15" width="1.28515625" customWidth="1"/>
    <col min="16" max="16" width="8.5703125" customWidth="1"/>
    <col min="17" max="17" width="1.28515625" customWidth="1"/>
    <col min="18" max="18" width="17.5703125" customWidth="1"/>
    <col min="19" max="19" width="1.28515625" customWidth="1"/>
    <col min="20" max="20" width="17" bestFit="1" customWidth="1"/>
    <col min="21" max="21" width="1.28515625" customWidth="1"/>
    <col min="22" max="22" width="10.7109375" customWidth="1"/>
    <col min="23" max="23" width="1.28515625" customWidth="1"/>
    <col min="24" max="24" width="17" bestFit="1" customWidth="1"/>
    <col min="25" max="25" width="1.28515625" customWidth="1"/>
    <col min="26" max="26" width="12.85546875" customWidth="1"/>
    <col min="27" max="27" width="1.28515625" customWidth="1"/>
    <col min="28" max="28" width="17.7109375" customWidth="1"/>
    <col min="29" max="29" width="1.28515625" customWidth="1"/>
    <col min="30" max="30" width="10.28515625" customWidth="1"/>
    <col min="31" max="31" width="1.28515625" customWidth="1"/>
    <col min="32" max="32" width="14.5703125" customWidth="1"/>
    <col min="33" max="33" width="1.28515625" customWidth="1"/>
    <col min="34" max="34" width="17.5703125" customWidth="1"/>
    <col min="35" max="35" width="1.28515625" customWidth="1"/>
    <col min="36" max="36" width="17.5703125" customWidth="1"/>
    <col min="37" max="37" width="1.28515625" customWidth="1"/>
    <col min="38" max="38" width="19.5703125" customWidth="1"/>
    <col min="39" max="39" width="0.28515625" customWidth="1"/>
    <col min="40" max="40" width="9.140625" customWidth="1"/>
    <col min="41" max="41" width="26.28515625" style="103" bestFit="1" customWidth="1"/>
    <col min="42" max="42" width="21.140625" bestFit="1" customWidth="1"/>
  </cols>
  <sheetData>
    <row r="1" spans="1:42" s="9" customFormat="1" ht="30" customHeight="1" x14ac:dyDescent="0.2">
      <c r="A1" s="281" t="s">
        <v>88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  <c r="AB1" s="281"/>
      <c r="AC1" s="281"/>
      <c r="AD1" s="281"/>
      <c r="AE1" s="281"/>
      <c r="AF1" s="281"/>
      <c r="AG1" s="281"/>
      <c r="AH1" s="281"/>
      <c r="AI1" s="281"/>
      <c r="AJ1" s="281"/>
      <c r="AK1" s="281"/>
      <c r="AL1" s="281"/>
      <c r="AO1" s="100"/>
    </row>
    <row r="2" spans="1:42" s="9" customFormat="1" ht="30" customHeight="1" x14ac:dyDescent="0.2">
      <c r="A2" s="281" t="s">
        <v>0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W2" s="281"/>
      <c r="X2" s="281"/>
      <c r="Y2" s="281"/>
      <c r="Z2" s="281"/>
      <c r="AA2" s="281"/>
      <c r="AB2" s="281"/>
      <c r="AC2" s="281"/>
      <c r="AD2" s="281"/>
      <c r="AE2" s="281"/>
      <c r="AF2" s="281"/>
      <c r="AG2" s="281"/>
      <c r="AH2" s="281"/>
      <c r="AI2" s="281"/>
      <c r="AJ2" s="281"/>
      <c r="AK2" s="281"/>
      <c r="AL2" s="281"/>
      <c r="AO2" s="100"/>
    </row>
    <row r="3" spans="1:42" s="9" customFormat="1" ht="30" customHeight="1" x14ac:dyDescent="0.2">
      <c r="A3" s="281" t="s">
        <v>143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  <c r="AC3" s="281"/>
      <c r="AD3" s="281"/>
      <c r="AE3" s="281"/>
      <c r="AF3" s="281"/>
      <c r="AG3" s="281"/>
      <c r="AH3" s="281"/>
      <c r="AI3" s="281"/>
      <c r="AJ3" s="281"/>
      <c r="AK3" s="281"/>
      <c r="AL3" s="281"/>
      <c r="AO3" s="100"/>
    </row>
    <row r="4" spans="1:42" s="9" customFormat="1" ht="30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O4" s="100"/>
    </row>
    <row r="5" spans="1:42" s="10" customFormat="1" ht="30" customHeight="1" x14ac:dyDescent="0.2">
      <c r="A5" s="283" t="s">
        <v>70</v>
      </c>
      <c r="B5" s="283"/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3"/>
      <c r="O5" s="283"/>
      <c r="P5" s="283"/>
      <c r="Q5" s="283"/>
      <c r="R5" s="283"/>
      <c r="S5" s="283"/>
      <c r="T5" s="283"/>
      <c r="U5" s="283"/>
      <c r="V5" s="283"/>
      <c r="W5" s="283"/>
      <c r="X5" s="283"/>
      <c r="Y5" s="283"/>
      <c r="Z5" s="283"/>
      <c r="AA5" s="283"/>
      <c r="AB5" s="283"/>
      <c r="AC5" s="283"/>
      <c r="AD5" s="283"/>
      <c r="AE5" s="283"/>
      <c r="AF5" s="283"/>
      <c r="AG5" s="283"/>
      <c r="AH5" s="283"/>
      <c r="AI5" s="283"/>
      <c r="AJ5" s="283"/>
      <c r="AK5" s="283"/>
      <c r="AL5" s="283"/>
      <c r="AO5" s="101"/>
    </row>
    <row r="6" spans="1:42" s="9" customFormat="1" ht="30" customHeight="1" x14ac:dyDescent="0.2">
      <c r="A6" s="284" t="s">
        <v>19</v>
      </c>
      <c r="B6" s="284"/>
      <c r="C6" s="284"/>
      <c r="D6" s="284"/>
      <c r="E6" s="284"/>
      <c r="F6" s="284"/>
      <c r="G6" s="284"/>
      <c r="H6" s="284"/>
      <c r="I6" s="284"/>
      <c r="J6" s="284"/>
      <c r="K6" s="284"/>
      <c r="L6" s="284"/>
      <c r="M6" s="284"/>
      <c r="N6" s="284"/>
      <c r="O6" s="83"/>
      <c r="P6" s="282" t="s">
        <v>137</v>
      </c>
      <c r="Q6" s="282"/>
      <c r="R6" s="282"/>
      <c r="S6" s="282"/>
      <c r="T6" s="282"/>
      <c r="V6" s="282" t="s">
        <v>1</v>
      </c>
      <c r="W6" s="282"/>
      <c r="X6" s="282"/>
      <c r="Y6" s="282"/>
      <c r="Z6" s="282"/>
      <c r="AA6" s="282"/>
      <c r="AB6" s="282"/>
      <c r="AD6" s="282" t="s">
        <v>144</v>
      </c>
      <c r="AE6" s="282"/>
      <c r="AF6" s="282"/>
      <c r="AG6" s="282"/>
      <c r="AH6" s="282"/>
      <c r="AI6" s="282"/>
      <c r="AJ6" s="282"/>
      <c r="AK6" s="282"/>
      <c r="AL6" s="282"/>
      <c r="AO6" s="100"/>
    </row>
    <row r="7" spans="1:42" s="22" customFormat="1" ht="30" customHeight="1" x14ac:dyDescent="0.2">
      <c r="A7" s="279" t="s">
        <v>20</v>
      </c>
      <c r="B7" s="279"/>
      <c r="C7" s="21"/>
      <c r="D7" s="279" t="s">
        <v>21</v>
      </c>
      <c r="E7" s="21"/>
      <c r="F7" s="279" t="s">
        <v>22</v>
      </c>
      <c r="G7" s="21"/>
      <c r="H7" s="279" t="s">
        <v>23</v>
      </c>
      <c r="I7" s="21"/>
      <c r="J7" s="279" t="s">
        <v>24</v>
      </c>
      <c r="K7" s="21"/>
      <c r="L7" s="279" t="s">
        <v>25</v>
      </c>
      <c r="M7" s="21"/>
      <c r="N7" s="279" t="s">
        <v>17</v>
      </c>
      <c r="P7" s="279" t="s">
        <v>5</v>
      </c>
      <c r="Q7" s="21"/>
      <c r="R7" s="279" t="s">
        <v>6</v>
      </c>
      <c r="S7" s="21"/>
      <c r="T7" s="279" t="s">
        <v>7</v>
      </c>
      <c r="V7" s="286" t="s">
        <v>2</v>
      </c>
      <c r="W7" s="286"/>
      <c r="X7" s="286"/>
      <c r="Y7" s="21"/>
      <c r="Z7" s="286" t="s">
        <v>3</v>
      </c>
      <c r="AA7" s="286"/>
      <c r="AB7" s="286"/>
      <c r="AD7" s="279" t="s">
        <v>5</v>
      </c>
      <c r="AE7" s="21"/>
      <c r="AF7" s="279" t="s">
        <v>9</v>
      </c>
      <c r="AG7" s="21"/>
      <c r="AH7" s="279" t="s">
        <v>6</v>
      </c>
      <c r="AI7" s="21"/>
      <c r="AJ7" s="279" t="s">
        <v>7</v>
      </c>
      <c r="AK7" s="21"/>
      <c r="AL7" s="279" t="s">
        <v>10</v>
      </c>
      <c r="AO7" s="102"/>
    </row>
    <row r="8" spans="1:42" s="22" customFormat="1" ht="24.75" customHeight="1" x14ac:dyDescent="0.2">
      <c r="A8" s="280"/>
      <c r="B8" s="280"/>
      <c r="D8" s="280"/>
      <c r="F8" s="280"/>
      <c r="H8" s="280"/>
      <c r="J8" s="280"/>
      <c r="L8" s="280"/>
      <c r="N8" s="280"/>
      <c r="P8" s="280"/>
      <c r="R8" s="280"/>
      <c r="T8" s="280"/>
      <c r="V8" s="5" t="s">
        <v>5</v>
      </c>
      <c r="W8" s="21"/>
      <c r="X8" s="5" t="s">
        <v>6</v>
      </c>
      <c r="Z8" s="5" t="s">
        <v>5</v>
      </c>
      <c r="AA8" s="21"/>
      <c r="AB8" s="5" t="s">
        <v>8</v>
      </c>
      <c r="AD8" s="280"/>
      <c r="AF8" s="280"/>
      <c r="AH8" s="280"/>
      <c r="AJ8" s="280"/>
      <c r="AL8" s="280"/>
      <c r="AO8" s="102"/>
    </row>
    <row r="9" spans="1:42" s="47" customFormat="1" ht="30" customHeight="1" x14ac:dyDescent="0.2">
      <c r="A9" s="285"/>
      <c r="B9" s="285"/>
      <c r="C9" s="61"/>
      <c r="D9" s="114"/>
      <c r="E9" s="61"/>
      <c r="F9" s="114"/>
      <c r="G9" s="61"/>
      <c r="H9" s="114"/>
      <c r="I9" s="61"/>
      <c r="J9" s="114"/>
      <c r="K9" s="61"/>
      <c r="L9" s="115"/>
      <c r="M9" s="61"/>
      <c r="N9" s="115"/>
      <c r="O9" s="61"/>
      <c r="P9" s="54">
        <v>0</v>
      </c>
      <c r="Q9" s="61"/>
      <c r="R9" s="54">
        <v>0</v>
      </c>
      <c r="S9" s="61"/>
      <c r="T9" s="54">
        <v>0</v>
      </c>
      <c r="U9" s="61"/>
      <c r="V9" s="54">
        <v>0</v>
      </c>
      <c r="W9" s="61"/>
      <c r="X9" s="54">
        <v>0</v>
      </c>
      <c r="Y9" s="61"/>
      <c r="Z9" s="54">
        <v>0</v>
      </c>
      <c r="AA9" s="61"/>
      <c r="AB9" s="54">
        <v>0</v>
      </c>
      <c r="AC9" s="61"/>
      <c r="AD9" s="54">
        <v>0</v>
      </c>
      <c r="AE9" s="61"/>
      <c r="AF9" s="54"/>
      <c r="AG9" s="61"/>
      <c r="AH9" s="54">
        <v>0</v>
      </c>
      <c r="AI9" s="61"/>
      <c r="AJ9" s="54">
        <v>0</v>
      </c>
      <c r="AK9" s="61"/>
      <c r="AL9" s="96">
        <v>0</v>
      </c>
      <c r="AN9" s="57"/>
      <c r="AO9" s="96"/>
      <c r="AP9" s="96"/>
    </row>
    <row r="10" spans="1:42" s="47" customFormat="1" ht="30" customHeight="1" thickBot="1" x14ac:dyDescent="0.25">
      <c r="A10" s="272"/>
      <c r="B10" s="272"/>
      <c r="C10" s="61"/>
      <c r="D10" s="54"/>
      <c r="E10" s="61"/>
      <c r="F10" s="54"/>
      <c r="G10" s="61"/>
      <c r="H10" s="54"/>
      <c r="I10" s="61"/>
      <c r="J10" s="54"/>
      <c r="K10" s="61"/>
      <c r="L10" s="54"/>
      <c r="M10" s="61"/>
      <c r="N10" s="54"/>
      <c r="O10" s="61"/>
      <c r="P10" s="58">
        <f>SUM(P9:P9)</f>
        <v>0</v>
      </c>
      <c r="Q10" s="109"/>
      <c r="R10" s="58">
        <f>SUM(R9:R9)</f>
        <v>0</v>
      </c>
      <c r="S10" s="109"/>
      <c r="T10" s="58">
        <f>SUM(T9:T9)</f>
        <v>0</v>
      </c>
      <c r="U10" s="109"/>
      <c r="V10" s="58">
        <f>SUM(V9:V9)</f>
        <v>0</v>
      </c>
      <c r="W10" s="109"/>
      <c r="X10" s="58">
        <f>SUM(X9:X9)</f>
        <v>0</v>
      </c>
      <c r="Y10" s="109"/>
      <c r="Z10" s="58">
        <f>SUM(Z9:Z9)</f>
        <v>0</v>
      </c>
      <c r="AA10" s="109"/>
      <c r="AB10" s="58">
        <f>SUM(AB9:AB9)</f>
        <v>0</v>
      </c>
      <c r="AC10" s="109"/>
      <c r="AD10" s="58">
        <f>SUM(AD9:AD9)</f>
        <v>0</v>
      </c>
      <c r="AE10" s="109"/>
      <c r="AF10" s="122"/>
      <c r="AG10" s="109"/>
      <c r="AH10" s="58">
        <f>SUM(AH9:AI9)</f>
        <v>0</v>
      </c>
      <c r="AI10" s="109"/>
      <c r="AJ10" s="58">
        <f>SUM(AJ9:AJ9)</f>
        <v>0</v>
      </c>
      <c r="AK10" s="109"/>
      <c r="AL10" s="123">
        <f>SUM(AL9:AL9)</f>
        <v>0</v>
      </c>
      <c r="AO10" s="116"/>
    </row>
    <row r="11" spans="1:42" ht="40.5" customHeight="1" thickTop="1" x14ac:dyDescent="0.5">
      <c r="AB11" s="104"/>
      <c r="AL11" s="17"/>
    </row>
    <row r="12" spans="1:42" x14ac:dyDescent="0.2">
      <c r="AB12" s="16"/>
      <c r="AL12" s="20"/>
    </row>
    <row r="14" spans="1:42" x14ac:dyDescent="0.2">
      <c r="AB14" s="16"/>
    </row>
    <row r="15" spans="1:42" x14ac:dyDescent="0.2">
      <c r="AB15" s="16"/>
    </row>
    <row r="16" spans="1:42" x14ac:dyDescent="0.2">
      <c r="AB16" s="16"/>
      <c r="AL16" s="20"/>
    </row>
  </sheetData>
  <mergeCells count="27">
    <mergeCell ref="A9:B9"/>
    <mergeCell ref="A10:B10"/>
    <mergeCell ref="AH7:AH8"/>
    <mergeCell ref="AJ7:AJ8"/>
    <mergeCell ref="D7:D8"/>
    <mergeCell ref="H7:H8"/>
    <mergeCell ref="F7:F8"/>
    <mergeCell ref="V7:X7"/>
    <mergeCell ref="Z7:AB7"/>
    <mergeCell ref="T7:T8"/>
    <mergeCell ref="R7:R8"/>
    <mergeCell ref="P7:P8"/>
    <mergeCell ref="A1:AL1"/>
    <mergeCell ref="A2:AL2"/>
    <mergeCell ref="A3:AL3"/>
    <mergeCell ref="P6:T6"/>
    <mergeCell ref="V6:AB6"/>
    <mergeCell ref="AD6:AL6"/>
    <mergeCell ref="A5:AL5"/>
    <mergeCell ref="A6:N6"/>
    <mergeCell ref="AL7:AL8"/>
    <mergeCell ref="A7:B8"/>
    <mergeCell ref="AD7:AD8"/>
    <mergeCell ref="AF7:AF8"/>
    <mergeCell ref="N7:N8"/>
    <mergeCell ref="L7:L8"/>
    <mergeCell ref="J7:J8"/>
  </mergeCells>
  <pageMargins left="0.39" right="0.39" top="0.39" bottom="0.39" header="0" footer="0"/>
  <pageSetup scale="4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V24"/>
  <sheetViews>
    <sheetView rightToLeft="1" view="pageBreakPreview" zoomScaleNormal="100" zoomScaleSheetLayoutView="100" workbookViewId="0">
      <selection activeCell="AE14" sqref="AE14:AI14"/>
    </sheetView>
  </sheetViews>
  <sheetFormatPr defaultRowHeight="12.75" x14ac:dyDescent="0.2"/>
  <cols>
    <col min="1" max="1" width="28.85546875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0.42578125" customWidth="1"/>
    <col min="7" max="7" width="1.7109375" hidden="1" customWidth="1"/>
    <col min="8" max="8" width="1.28515625" customWidth="1"/>
    <col min="9" max="9" width="14.42578125" customWidth="1"/>
    <col min="10" max="10" width="1.28515625" customWidth="1"/>
    <col min="11" max="11" width="9.140625" customWidth="1"/>
    <col min="12" max="12" width="1.28515625" customWidth="1"/>
    <col min="13" max="13" width="0.710937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140625" customWidth="1"/>
    <col min="22" max="22" width="1.28515625" customWidth="1"/>
    <col min="23" max="23" width="1.42578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11.8554687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6" width="0.85546875" customWidth="1"/>
    <col min="47" max="47" width="11" bestFit="1" customWidth="1"/>
  </cols>
  <sheetData>
    <row r="1" spans="1:48" s="9" customFormat="1" ht="30" customHeight="1" x14ac:dyDescent="0.2">
      <c r="A1" s="281" t="s">
        <v>88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  <c r="AB1" s="281"/>
      <c r="AC1" s="281"/>
      <c r="AD1" s="281"/>
      <c r="AE1" s="281"/>
      <c r="AF1" s="281"/>
      <c r="AG1" s="281"/>
      <c r="AH1" s="281"/>
      <c r="AI1" s="281"/>
      <c r="AJ1" s="281"/>
      <c r="AK1" s="281"/>
      <c r="AL1" s="281"/>
      <c r="AM1" s="281"/>
      <c r="AN1" s="281"/>
      <c r="AO1" s="281"/>
      <c r="AP1" s="281"/>
      <c r="AQ1" s="281"/>
      <c r="AR1" s="281"/>
      <c r="AS1" s="281"/>
    </row>
    <row r="2" spans="1:48" s="9" customFormat="1" ht="30" customHeight="1" x14ac:dyDescent="0.2">
      <c r="A2" s="281" t="s">
        <v>0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W2" s="281"/>
      <c r="X2" s="281"/>
      <c r="Y2" s="281"/>
      <c r="Z2" s="281"/>
      <c r="AA2" s="281"/>
      <c r="AB2" s="281"/>
      <c r="AC2" s="281"/>
      <c r="AD2" s="281"/>
      <c r="AE2" s="281"/>
      <c r="AF2" s="281"/>
      <c r="AG2" s="281"/>
      <c r="AH2" s="281"/>
      <c r="AI2" s="281"/>
      <c r="AJ2" s="281"/>
      <c r="AK2" s="281"/>
      <c r="AL2" s="281"/>
      <c r="AM2" s="281"/>
      <c r="AN2" s="281"/>
      <c r="AO2" s="281"/>
      <c r="AP2" s="281"/>
      <c r="AQ2" s="281"/>
      <c r="AR2" s="281"/>
      <c r="AS2" s="281"/>
    </row>
    <row r="3" spans="1:48" s="9" customFormat="1" ht="30" customHeight="1" x14ac:dyDescent="0.2">
      <c r="A3" s="281" t="s">
        <v>143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  <c r="AC3" s="281"/>
      <c r="AD3" s="281"/>
      <c r="AE3" s="281"/>
      <c r="AF3" s="281"/>
      <c r="AG3" s="281"/>
      <c r="AH3" s="281"/>
      <c r="AI3" s="281"/>
      <c r="AJ3" s="281"/>
      <c r="AK3" s="281"/>
      <c r="AL3" s="281"/>
      <c r="AM3" s="281"/>
      <c r="AN3" s="281"/>
      <c r="AO3" s="281"/>
      <c r="AP3" s="281"/>
      <c r="AQ3" s="281"/>
      <c r="AR3" s="281"/>
      <c r="AS3" s="281"/>
    </row>
    <row r="4" spans="1:48" s="9" customFormat="1" ht="30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</row>
    <row r="5" spans="1:48" s="10" customFormat="1" ht="30" customHeight="1" x14ac:dyDescent="0.2">
      <c r="A5" s="283" t="s">
        <v>12</v>
      </c>
      <c r="B5" s="283"/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3"/>
      <c r="O5" s="283"/>
      <c r="P5" s="283"/>
      <c r="Q5" s="283"/>
      <c r="R5" s="283"/>
      <c r="S5" s="283"/>
      <c r="T5" s="283"/>
      <c r="U5" s="283"/>
      <c r="V5" s="283"/>
      <c r="W5" s="283"/>
      <c r="X5" s="283"/>
      <c r="Y5" s="283"/>
      <c r="Z5" s="283"/>
      <c r="AA5" s="283"/>
      <c r="AB5" s="283"/>
      <c r="AC5" s="283"/>
      <c r="AD5" s="283"/>
      <c r="AE5" s="283"/>
      <c r="AF5" s="283"/>
      <c r="AG5" s="283"/>
      <c r="AH5" s="283"/>
      <c r="AI5" s="283"/>
      <c r="AJ5" s="283"/>
      <c r="AK5" s="283"/>
      <c r="AL5" s="283"/>
      <c r="AM5" s="283"/>
      <c r="AN5" s="283"/>
      <c r="AO5" s="283"/>
      <c r="AP5" s="283"/>
      <c r="AQ5" s="283"/>
      <c r="AR5" s="283"/>
      <c r="AS5" s="283"/>
      <c r="AT5" s="283"/>
      <c r="AU5" s="283"/>
    </row>
    <row r="6" spans="1:48" s="9" customFormat="1" ht="30" customHeight="1" x14ac:dyDescent="0.2">
      <c r="I6" s="282" t="s">
        <v>137</v>
      </c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C6" s="282" t="s">
        <v>144</v>
      </c>
      <c r="AD6" s="282"/>
      <c r="AE6" s="282"/>
      <c r="AF6" s="282"/>
      <c r="AG6" s="282"/>
      <c r="AH6" s="282"/>
      <c r="AI6" s="282"/>
      <c r="AJ6" s="282"/>
      <c r="AK6" s="282"/>
      <c r="AL6" s="282"/>
      <c r="AM6" s="282"/>
      <c r="AN6" s="282"/>
      <c r="AO6" s="282"/>
      <c r="AP6" s="282"/>
      <c r="AQ6" s="282"/>
      <c r="AR6" s="282"/>
      <c r="AS6" s="282"/>
    </row>
    <row r="7" spans="1:48" s="9" customFormat="1" ht="42" customHeight="1" x14ac:dyDescent="0.2">
      <c r="A7" s="282" t="s">
        <v>13</v>
      </c>
      <c r="B7" s="282"/>
      <c r="C7" s="282"/>
      <c r="D7" s="282"/>
      <c r="E7" s="282"/>
      <c r="F7" s="282"/>
      <c r="G7" s="282"/>
      <c r="I7" s="282" t="s">
        <v>14</v>
      </c>
      <c r="J7" s="282"/>
      <c r="K7" s="282"/>
      <c r="M7" s="282" t="s">
        <v>15</v>
      </c>
      <c r="N7" s="282"/>
      <c r="O7" s="282"/>
      <c r="Q7" s="282" t="s">
        <v>16</v>
      </c>
      <c r="R7" s="282"/>
      <c r="S7" s="282"/>
      <c r="T7" s="282"/>
      <c r="U7" s="282"/>
      <c r="W7" s="282" t="s">
        <v>17</v>
      </c>
      <c r="X7" s="282"/>
      <c r="Y7" s="282"/>
      <c r="Z7" s="282"/>
      <c r="AA7" s="282"/>
      <c r="AC7" s="282" t="s">
        <v>14</v>
      </c>
      <c r="AD7" s="282"/>
      <c r="AE7" s="282"/>
      <c r="AF7" s="282"/>
      <c r="AG7" s="282"/>
      <c r="AI7" s="282" t="s">
        <v>15</v>
      </c>
      <c r="AJ7" s="282"/>
      <c r="AK7" s="282"/>
      <c r="AM7" s="282" t="s">
        <v>16</v>
      </c>
      <c r="AN7" s="282"/>
      <c r="AO7" s="282"/>
      <c r="AQ7" s="282" t="s">
        <v>17</v>
      </c>
      <c r="AR7" s="282"/>
      <c r="AS7" s="282"/>
    </row>
    <row r="8" spans="1:48" s="9" customFormat="1" ht="30" customHeight="1" x14ac:dyDescent="0.2">
      <c r="A8" s="290"/>
      <c r="B8" s="290"/>
      <c r="C8" s="290"/>
      <c r="D8" s="290"/>
      <c r="E8" s="290"/>
      <c r="F8" s="290"/>
      <c r="G8" s="290"/>
      <c r="I8" s="289">
        <v>0</v>
      </c>
      <c r="J8" s="289"/>
      <c r="K8" s="289"/>
      <c r="L8" s="12"/>
      <c r="M8" s="289">
        <v>0</v>
      </c>
      <c r="N8" s="289"/>
      <c r="O8" s="289"/>
      <c r="P8" s="12"/>
      <c r="Q8" s="290">
        <v>0</v>
      </c>
      <c r="R8" s="290"/>
      <c r="S8" s="290"/>
      <c r="T8" s="290"/>
      <c r="U8" s="290"/>
      <c r="V8" s="12"/>
      <c r="W8" s="291">
        <v>0</v>
      </c>
      <c r="X8" s="291"/>
      <c r="Y8" s="291"/>
      <c r="Z8" s="291"/>
      <c r="AA8" s="291"/>
      <c r="AB8" s="12"/>
      <c r="AC8" s="289">
        <v>0</v>
      </c>
      <c r="AD8" s="289"/>
      <c r="AE8" s="289"/>
      <c r="AF8" s="289"/>
      <c r="AG8" s="289"/>
      <c r="AH8" s="12"/>
      <c r="AI8" s="289">
        <v>0</v>
      </c>
      <c r="AJ8" s="289"/>
      <c r="AK8" s="289"/>
      <c r="AL8" s="12"/>
      <c r="AM8" s="290" t="s">
        <v>80</v>
      </c>
      <c r="AN8" s="290"/>
      <c r="AO8" s="290"/>
      <c r="AP8" s="12"/>
      <c r="AQ8" s="291">
        <v>0</v>
      </c>
      <c r="AR8" s="291"/>
      <c r="AS8" s="291"/>
    </row>
    <row r="9" spans="1:48" ht="34.5" customHeight="1" x14ac:dyDescent="0.2">
      <c r="A9" s="283" t="s">
        <v>81</v>
      </c>
      <c r="B9" s="283"/>
      <c r="C9" s="283"/>
      <c r="D9" s="283"/>
      <c r="E9" s="283"/>
      <c r="F9" s="283"/>
      <c r="G9" s="283"/>
      <c r="H9" s="283"/>
      <c r="I9" s="283"/>
      <c r="J9" s="283"/>
      <c r="K9" s="283"/>
      <c r="L9" s="283"/>
      <c r="M9" s="283"/>
      <c r="N9" s="283"/>
      <c r="O9" s="283"/>
      <c r="P9" s="283"/>
      <c r="Q9" s="283"/>
      <c r="R9" s="283"/>
      <c r="S9" s="283"/>
      <c r="T9" s="283"/>
      <c r="U9" s="283"/>
      <c r="V9" s="283"/>
      <c r="W9" s="283"/>
      <c r="X9" s="283"/>
      <c r="Y9" s="283"/>
      <c r="Z9" s="283"/>
      <c r="AA9" s="283"/>
      <c r="AB9" s="283"/>
      <c r="AC9" s="283"/>
      <c r="AD9" s="283"/>
      <c r="AE9" s="283"/>
      <c r="AF9" s="283"/>
      <c r="AG9" s="283"/>
      <c r="AH9" s="283"/>
      <c r="AI9" s="283"/>
      <c r="AJ9" s="283"/>
      <c r="AK9" s="283"/>
      <c r="AL9" s="283"/>
      <c r="AM9" s="283"/>
      <c r="AN9" s="283"/>
      <c r="AO9" s="283"/>
      <c r="AP9" s="283"/>
      <c r="AQ9" s="283"/>
      <c r="AR9" s="283"/>
      <c r="AS9" s="283"/>
      <c r="AT9" s="283"/>
      <c r="AU9" s="283"/>
      <c r="AV9" s="283"/>
    </row>
    <row r="10" spans="1:48" ht="30" customHeight="1" x14ac:dyDescent="0.2">
      <c r="C10" s="284" t="str">
        <f>I6</f>
        <v>1404/03/31</v>
      </c>
      <c r="D10" s="284"/>
      <c r="E10" s="284"/>
      <c r="F10" s="284"/>
      <c r="G10" s="284"/>
      <c r="H10" s="284"/>
      <c r="I10" s="284"/>
      <c r="J10" s="284"/>
      <c r="K10" s="284"/>
      <c r="L10" s="284"/>
      <c r="M10" s="284"/>
      <c r="N10" s="284"/>
      <c r="O10" s="284"/>
      <c r="P10" s="284"/>
      <c r="Q10" s="284"/>
      <c r="R10" s="284"/>
      <c r="S10" s="284"/>
      <c r="T10" s="284"/>
      <c r="U10" s="284"/>
      <c r="V10" s="284"/>
      <c r="W10" s="284"/>
      <c r="Y10" s="284" t="s">
        <v>144</v>
      </c>
      <c r="Z10" s="284"/>
      <c r="AA10" s="284"/>
      <c r="AB10" s="284"/>
      <c r="AC10" s="284"/>
      <c r="AD10" s="284"/>
      <c r="AE10" s="284"/>
      <c r="AF10" s="284"/>
      <c r="AG10" s="284"/>
      <c r="AH10" s="284"/>
      <c r="AI10" s="284"/>
      <c r="AJ10" s="284"/>
      <c r="AK10" s="284"/>
      <c r="AL10" s="284"/>
      <c r="AM10" s="284"/>
      <c r="AN10" s="284"/>
      <c r="AO10" s="284"/>
      <c r="AP10" s="284"/>
      <c r="AQ10" s="284"/>
      <c r="AR10" s="284"/>
      <c r="AS10" s="284"/>
      <c r="AT10" s="281"/>
      <c r="AU10" s="284"/>
    </row>
    <row r="11" spans="1:48" ht="30" customHeight="1" x14ac:dyDescent="0.2">
      <c r="A11" s="76" t="s">
        <v>13</v>
      </c>
      <c r="C11" s="98" t="s">
        <v>82</v>
      </c>
      <c r="D11" s="97"/>
      <c r="E11" s="98" t="s">
        <v>83</v>
      </c>
      <c r="F11" s="97"/>
      <c r="G11" s="292" t="s">
        <v>84</v>
      </c>
      <c r="H11" s="292"/>
      <c r="I11" s="292"/>
      <c r="J11" s="97"/>
      <c r="K11" s="292" t="s">
        <v>18</v>
      </c>
      <c r="L11" s="292"/>
      <c r="M11" s="292"/>
      <c r="N11" s="97"/>
      <c r="O11" s="292" t="s">
        <v>15</v>
      </c>
      <c r="P11" s="292"/>
      <c r="Q11" s="292"/>
      <c r="R11" s="97"/>
      <c r="S11" s="292" t="s">
        <v>16</v>
      </c>
      <c r="T11" s="292"/>
      <c r="U11" s="292"/>
      <c r="V11" s="292"/>
      <c r="W11" s="292"/>
      <c r="Y11" s="292" t="s">
        <v>82</v>
      </c>
      <c r="Z11" s="292"/>
      <c r="AA11" s="292"/>
      <c r="AB11" s="292"/>
      <c r="AC11" s="292"/>
      <c r="AD11" s="97"/>
      <c r="AE11" s="292" t="s">
        <v>83</v>
      </c>
      <c r="AF11" s="292"/>
      <c r="AG11" s="292"/>
      <c r="AH11" s="292"/>
      <c r="AI11" s="292"/>
      <c r="AJ11" s="97"/>
      <c r="AK11" s="292" t="s">
        <v>84</v>
      </c>
      <c r="AL11" s="292"/>
      <c r="AM11" s="292"/>
      <c r="AN11" s="97"/>
      <c r="AO11" s="292" t="s">
        <v>18</v>
      </c>
      <c r="AP11" s="292"/>
      <c r="AQ11" s="292"/>
      <c r="AR11" s="97"/>
      <c r="AS11" s="99" t="s">
        <v>15</v>
      </c>
      <c r="AU11" s="98" t="s">
        <v>16</v>
      </c>
    </row>
    <row r="12" spans="1:48" ht="30" customHeight="1" x14ac:dyDescent="0.2">
      <c r="A12" s="24"/>
      <c r="B12" s="29"/>
      <c r="C12" s="24"/>
      <c r="D12" s="29"/>
      <c r="E12" s="24"/>
      <c r="F12" s="29"/>
      <c r="G12" s="287"/>
      <c r="H12" s="287"/>
      <c r="I12" s="287"/>
      <c r="J12" s="29"/>
      <c r="K12" s="288"/>
      <c r="L12" s="288"/>
      <c r="M12" s="288"/>
      <c r="N12" s="29"/>
      <c r="O12" s="288"/>
      <c r="P12" s="288"/>
      <c r="Q12" s="288"/>
      <c r="R12" s="29"/>
      <c r="S12" s="287"/>
      <c r="T12" s="287"/>
      <c r="U12" s="287"/>
      <c r="V12" s="287"/>
      <c r="W12" s="287"/>
      <c r="X12" s="29"/>
      <c r="Y12" s="287"/>
      <c r="Z12" s="287"/>
      <c r="AA12" s="287"/>
      <c r="AB12" s="287"/>
      <c r="AC12" s="287"/>
      <c r="AD12" s="29"/>
      <c r="AE12" s="287"/>
      <c r="AF12" s="287"/>
      <c r="AG12" s="287"/>
      <c r="AH12" s="287"/>
      <c r="AI12" s="287"/>
      <c r="AJ12" s="29"/>
      <c r="AK12" s="287"/>
      <c r="AL12" s="287"/>
      <c r="AM12" s="287"/>
      <c r="AN12" s="29"/>
      <c r="AO12" s="288"/>
      <c r="AP12" s="288"/>
      <c r="AQ12" s="288"/>
      <c r="AR12" s="29"/>
      <c r="AS12" s="25"/>
      <c r="AT12" s="29"/>
      <c r="AU12" s="24"/>
      <c r="AV12" s="29"/>
    </row>
    <row r="13" spans="1:48" ht="30" customHeight="1" x14ac:dyDescent="0.2">
      <c r="A13" s="24"/>
      <c r="B13" s="29"/>
      <c r="C13" s="24"/>
      <c r="D13" s="29"/>
      <c r="E13" s="24"/>
      <c r="F13" s="29"/>
      <c r="G13" s="287"/>
      <c r="H13" s="287"/>
      <c r="I13" s="287"/>
      <c r="J13" s="29"/>
      <c r="K13" s="288"/>
      <c r="L13" s="288"/>
      <c r="M13" s="288"/>
      <c r="N13" s="29"/>
      <c r="O13" s="288"/>
      <c r="P13" s="288"/>
      <c r="Q13" s="288"/>
      <c r="R13" s="29"/>
      <c r="S13" s="287"/>
      <c r="T13" s="287"/>
      <c r="U13" s="287"/>
      <c r="V13" s="287"/>
      <c r="W13" s="287"/>
      <c r="X13" s="29"/>
      <c r="Y13" s="287"/>
      <c r="Z13" s="287"/>
      <c r="AA13" s="287"/>
      <c r="AB13" s="287"/>
      <c r="AC13" s="287"/>
      <c r="AD13" s="29"/>
      <c r="AE13" s="287"/>
      <c r="AF13" s="287"/>
      <c r="AG13" s="287"/>
      <c r="AH13" s="287"/>
      <c r="AI13" s="287"/>
      <c r="AJ13" s="29"/>
      <c r="AK13" s="287"/>
      <c r="AL13" s="287"/>
      <c r="AM13" s="287"/>
      <c r="AN13" s="29"/>
      <c r="AO13" s="288"/>
      <c r="AP13" s="288"/>
      <c r="AQ13" s="288"/>
      <c r="AR13" s="29"/>
      <c r="AS13" s="25"/>
      <c r="AT13" s="29"/>
      <c r="AU13" s="24"/>
      <c r="AV13" s="29"/>
    </row>
    <row r="14" spans="1:48" ht="30" customHeight="1" x14ac:dyDescent="0.2">
      <c r="A14" s="24"/>
      <c r="B14" s="29"/>
      <c r="C14" s="24"/>
      <c r="D14" s="29"/>
      <c r="E14" s="24"/>
      <c r="F14" s="29"/>
      <c r="G14" s="287"/>
      <c r="H14" s="287"/>
      <c r="I14" s="287"/>
      <c r="J14" s="29"/>
      <c r="K14" s="288"/>
      <c r="L14" s="288"/>
      <c r="M14" s="288"/>
      <c r="N14" s="29"/>
      <c r="O14" s="288"/>
      <c r="P14" s="288"/>
      <c r="Q14" s="288"/>
      <c r="R14" s="29"/>
      <c r="S14" s="287"/>
      <c r="T14" s="287"/>
      <c r="U14" s="287"/>
      <c r="V14" s="287"/>
      <c r="W14" s="287"/>
      <c r="X14" s="29"/>
      <c r="Y14" s="287"/>
      <c r="Z14" s="287"/>
      <c r="AA14" s="287"/>
      <c r="AB14" s="287"/>
      <c r="AC14" s="287"/>
      <c r="AD14" s="29"/>
      <c r="AE14" s="287"/>
      <c r="AF14" s="287"/>
      <c r="AG14" s="287"/>
      <c r="AH14" s="287"/>
      <c r="AI14" s="287"/>
      <c r="AJ14" s="29"/>
      <c r="AK14" s="287"/>
      <c r="AL14" s="287"/>
      <c r="AM14" s="287"/>
      <c r="AN14" s="29"/>
      <c r="AO14" s="288"/>
      <c r="AP14" s="288"/>
      <c r="AQ14" s="288"/>
      <c r="AR14" s="29"/>
      <c r="AS14" s="25"/>
      <c r="AT14" s="29"/>
      <c r="AU14" s="24"/>
      <c r="AV14" s="29"/>
    </row>
    <row r="15" spans="1:48" s="9" customFormat="1" ht="30" customHeight="1" x14ac:dyDescent="0.2"/>
    <row r="16" spans="1:48" s="9" customFormat="1" ht="30" customHeight="1" x14ac:dyDescent="0.2"/>
    <row r="17" s="9" customFormat="1" ht="30" customHeight="1" x14ac:dyDescent="0.2"/>
    <row r="18" s="9" customFormat="1" ht="30" customHeight="1" x14ac:dyDescent="0.2"/>
    <row r="19" s="9" customFormat="1" ht="30" customHeight="1" x14ac:dyDescent="0.2"/>
    <row r="20" s="9" customFormat="1" ht="30" customHeight="1" x14ac:dyDescent="0.2"/>
    <row r="21" s="9" customFormat="1" ht="30" customHeight="1" x14ac:dyDescent="0.2"/>
    <row r="22" s="9" customFormat="1" ht="30" customHeight="1" x14ac:dyDescent="0.2"/>
    <row r="23" s="9" customFormat="1" ht="30" customHeight="1" x14ac:dyDescent="0.2"/>
    <row r="24" s="9" customFormat="1" ht="30" customHeight="1" x14ac:dyDescent="0.2"/>
  </sheetData>
  <mergeCells count="61">
    <mergeCell ref="AE13:AI13"/>
    <mergeCell ref="AK13:AM13"/>
    <mergeCell ref="AO13:AQ13"/>
    <mergeCell ref="G14:I14"/>
    <mergeCell ref="K14:M14"/>
    <mergeCell ref="O14:Q14"/>
    <mergeCell ref="S14:W14"/>
    <mergeCell ref="Y14:AC14"/>
    <mergeCell ref="AE14:AI14"/>
    <mergeCell ref="AK14:AM14"/>
    <mergeCell ref="AO14:AQ14"/>
    <mergeCell ref="G13:I13"/>
    <mergeCell ref="K13:M13"/>
    <mergeCell ref="O13:Q13"/>
    <mergeCell ref="S13:W13"/>
    <mergeCell ref="Y13:AC13"/>
    <mergeCell ref="AI9:AV9"/>
    <mergeCell ref="C10:W10"/>
    <mergeCell ref="Y10:AU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9:Q9"/>
    <mergeCell ref="R9:AH9"/>
    <mergeCell ref="W8:AA8"/>
    <mergeCell ref="Q7:U7"/>
    <mergeCell ref="W7:AA7"/>
    <mergeCell ref="AC7:AG7"/>
    <mergeCell ref="AI7:AK7"/>
    <mergeCell ref="A1:AS1"/>
    <mergeCell ref="A2:AS2"/>
    <mergeCell ref="A3:AS3"/>
    <mergeCell ref="I6:AA6"/>
    <mergeCell ref="AC6:AS6"/>
    <mergeCell ref="A5:AU5"/>
    <mergeCell ref="G12:I12"/>
    <mergeCell ref="K12:M12"/>
    <mergeCell ref="O12:Q12"/>
    <mergeCell ref="AM7:AO7"/>
    <mergeCell ref="AQ7:AS7"/>
    <mergeCell ref="AC8:AG8"/>
    <mergeCell ref="AI8:AK8"/>
    <mergeCell ref="AM8:AO8"/>
    <mergeCell ref="AQ8:AS8"/>
    <mergeCell ref="A7:G7"/>
    <mergeCell ref="I7:K7"/>
    <mergeCell ref="M7:O7"/>
    <mergeCell ref="A8:G8"/>
    <mergeCell ref="I8:K8"/>
    <mergeCell ref="M8:O8"/>
    <mergeCell ref="Q8:U8"/>
    <mergeCell ref="S12:W12"/>
    <mergeCell ref="Y12:AC12"/>
    <mergeCell ref="AE12:AI12"/>
    <mergeCell ref="AK12:AM12"/>
    <mergeCell ref="AO12:AQ12"/>
  </mergeCells>
  <pageMargins left="0.39" right="0.39" top="0.39" bottom="0.39" header="0" footer="0"/>
  <pageSetup scale="6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Q14"/>
  <sheetViews>
    <sheetView rightToLeft="1" view="pageBreakPreview" zoomScaleNormal="100" zoomScaleSheetLayoutView="100" workbookViewId="0">
      <selection activeCell="D21" sqref="D21"/>
    </sheetView>
  </sheetViews>
  <sheetFormatPr defaultRowHeight="12.75" x14ac:dyDescent="0.2"/>
  <cols>
    <col min="1" max="1" width="6.28515625" bestFit="1" customWidth="1"/>
    <col min="2" max="2" width="33.5703125" customWidth="1"/>
    <col min="3" max="3" width="1.28515625" customWidth="1"/>
    <col min="4" max="4" width="15.85546875" customWidth="1"/>
    <col min="5" max="5" width="1.28515625" customWidth="1"/>
    <col min="6" max="6" width="16.5703125" customWidth="1"/>
    <col min="7" max="7" width="1.28515625" customWidth="1"/>
    <col min="8" max="8" width="17" customWidth="1"/>
    <col min="9" max="9" width="1.28515625" customWidth="1"/>
    <col min="10" max="10" width="17.5703125" customWidth="1"/>
    <col min="11" max="11" width="1.28515625" customWidth="1"/>
    <col min="12" max="12" width="14.28515625" style="20" customWidth="1"/>
    <col min="13" max="13" width="0.28515625" customWidth="1"/>
    <col min="14" max="14" width="16.85546875" style="20" bestFit="1" customWidth="1"/>
    <col min="15" max="15" width="16.85546875" style="188" bestFit="1" customWidth="1"/>
    <col min="16" max="17" width="16.85546875" bestFit="1" customWidth="1"/>
  </cols>
  <sheetData>
    <row r="1" spans="1:17" s="9" customFormat="1" ht="30" customHeight="1" x14ac:dyDescent="0.2">
      <c r="A1" s="281" t="s">
        <v>88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N1" s="18"/>
      <c r="O1" s="184"/>
    </row>
    <row r="2" spans="1:17" s="9" customFormat="1" ht="30" customHeight="1" x14ac:dyDescent="0.2">
      <c r="A2" s="281" t="s">
        <v>0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N2" s="18"/>
      <c r="O2" s="184"/>
    </row>
    <row r="3" spans="1:17" s="9" customFormat="1" ht="30" customHeight="1" x14ac:dyDescent="0.2">
      <c r="A3" s="281" t="s">
        <v>143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N3" s="18"/>
      <c r="O3" s="184"/>
    </row>
    <row r="4" spans="1:17" s="9" customFormat="1" ht="30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182"/>
      <c r="N4" s="182"/>
      <c r="O4" s="185"/>
      <c r="P4" s="8"/>
      <c r="Q4" s="8"/>
    </row>
    <row r="5" spans="1:17" s="10" customFormat="1" ht="30" customHeight="1" x14ac:dyDescent="0.2">
      <c r="A5" s="283" t="s">
        <v>71</v>
      </c>
      <c r="B5" s="283"/>
      <c r="C5" s="283"/>
      <c r="D5" s="283"/>
      <c r="E5" s="283"/>
      <c r="F5" s="283"/>
      <c r="G5" s="283"/>
      <c r="H5" s="283"/>
      <c r="I5" s="283"/>
      <c r="J5" s="283"/>
      <c r="K5" s="283"/>
      <c r="L5" s="283"/>
      <c r="N5" s="19"/>
      <c r="O5" s="186"/>
    </row>
    <row r="6" spans="1:17" s="9" customFormat="1" ht="30" customHeight="1" x14ac:dyDescent="0.2">
      <c r="D6" s="1" t="s">
        <v>137</v>
      </c>
      <c r="F6" s="282" t="s">
        <v>1</v>
      </c>
      <c r="G6" s="282"/>
      <c r="H6" s="282"/>
      <c r="J6" s="294" t="s">
        <v>144</v>
      </c>
      <c r="K6" s="294"/>
      <c r="L6" s="294"/>
      <c r="N6" s="18"/>
      <c r="O6" s="184"/>
    </row>
    <row r="7" spans="1:17" s="9" customFormat="1" ht="42" customHeight="1" x14ac:dyDescent="0.2">
      <c r="A7" s="282" t="s">
        <v>26</v>
      </c>
      <c r="B7" s="282"/>
      <c r="D7" s="1" t="s">
        <v>27</v>
      </c>
      <c r="F7" s="1" t="s">
        <v>28</v>
      </c>
      <c r="H7" s="1" t="s">
        <v>29</v>
      </c>
      <c r="J7" s="1" t="s">
        <v>27</v>
      </c>
      <c r="L7" s="232" t="s">
        <v>10</v>
      </c>
      <c r="N7" s="182"/>
      <c r="O7" s="185"/>
      <c r="P7" s="8"/>
      <c r="Q7" s="8"/>
    </row>
    <row r="8" spans="1:17" s="9" customFormat="1" ht="30" customHeight="1" x14ac:dyDescent="0.2">
      <c r="A8" s="290" t="s">
        <v>133</v>
      </c>
      <c r="B8" s="290"/>
      <c r="D8" s="55">
        <v>44248706074</v>
      </c>
      <c r="E8" s="23"/>
      <c r="F8" s="55">
        <v>273657072277</v>
      </c>
      <c r="G8" s="23"/>
      <c r="H8" s="55">
        <v>311446416509</v>
      </c>
      <c r="I8" s="23"/>
      <c r="J8" s="55">
        <f>D8+F8-H8</f>
        <v>6459361842</v>
      </c>
      <c r="K8" s="23"/>
      <c r="L8" s="137">
        <v>2.3999999999999998E-3</v>
      </c>
      <c r="N8" s="183"/>
      <c r="O8" s="187"/>
      <c r="P8" s="6"/>
      <c r="Q8" s="6"/>
    </row>
    <row r="9" spans="1:17" s="9" customFormat="1" ht="30" customHeight="1" x14ac:dyDescent="0.2">
      <c r="A9" s="293" t="s">
        <v>134</v>
      </c>
      <c r="B9" s="293"/>
      <c r="D9" s="25">
        <v>10185872</v>
      </c>
      <c r="E9" s="23"/>
      <c r="F9" s="25">
        <v>127000043255</v>
      </c>
      <c r="G9" s="23"/>
      <c r="H9" s="25">
        <v>75002625000</v>
      </c>
      <c r="I9" s="23"/>
      <c r="J9" s="25">
        <f t="shared" ref="J9:J10" si="0">D9+F9-H9</f>
        <v>52007604127</v>
      </c>
      <c r="K9" s="23"/>
      <c r="L9" s="164">
        <v>1.9099999999999999E-2</v>
      </c>
      <c r="N9" s="183"/>
      <c r="O9" s="187"/>
      <c r="P9" s="6"/>
      <c r="Q9" s="6"/>
    </row>
    <row r="10" spans="1:17" s="9" customFormat="1" ht="30" customHeight="1" x14ac:dyDescent="0.2">
      <c r="A10" s="293" t="s">
        <v>135</v>
      </c>
      <c r="B10" s="293"/>
      <c r="D10" s="25">
        <v>19373772</v>
      </c>
      <c r="E10" s="23"/>
      <c r="F10" s="25">
        <v>76921</v>
      </c>
      <c r="G10" s="23"/>
      <c r="H10" s="25">
        <v>1260000</v>
      </c>
      <c r="I10" s="23"/>
      <c r="J10" s="66">
        <f t="shared" si="0"/>
        <v>18190693</v>
      </c>
      <c r="K10" s="23"/>
      <c r="L10" s="231">
        <v>0</v>
      </c>
      <c r="N10" s="183"/>
      <c r="O10" s="187"/>
      <c r="P10" s="6"/>
      <c r="Q10" s="6"/>
    </row>
    <row r="11" spans="1:17" s="9" customFormat="1" ht="30" customHeight="1" thickBot="1" x14ac:dyDescent="0.3">
      <c r="A11" s="281"/>
      <c r="B11" s="281"/>
      <c r="D11" s="42">
        <f>SUM(D8:D10)</f>
        <v>44278265718</v>
      </c>
      <c r="E11" s="43"/>
      <c r="F11" s="42">
        <f>SUM(F8:F10)</f>
        <v>400657192453</v>
      </c>
      <c r="G11" s="43"/>
      <c r="H11" s="42">
        <f>SUM(H8:H10)</f>
        <v>386450301509</v>
      </c>
      <c r="I11" s="43"/>
      <c r="J11" s="106">
        <f>SUM(J8:J10)</f>
        <v>58485156662</v>
      </c>
      <c r="K11" s="43"/>
      <c r="L11" s="160">
        <f>SUM(L8:L10)</f>
        <v>2.1499999999999998E-2</v>
      </c>
      <c r="N11" s="183"/>
      <c r="O11" s="187"/>
      <c r="P11" s="6"/>
      <c r="Q11" s="6"/>
    </row>
    <row r="12" spans="1:17" ht="13.5" thickTop="1" x14ac:dyDescent="0.2"/>
    <row r="13" spans="1:17" ht="19.5" x14ac:dyDescent="0.5">
      <c r="L13" s="189"/>
    </row>
    <row r="14" spans="1:17" x14ac:dyDescent="0.2">
      <c r="J14" s="16"/>
    </row>
  </sheetData>
  <mergeCells count="11">
    <mergeCell ref="A1:L1"/>
    <mergeCell ref="A2:L2"/>
    <mergeCell ref="A3:L3"/>
    <mergeCell ref="F6:H6"/>
    <mergeCell ref="A11:B11"/>
    <mergeCell ref="A7:B7"/>
    <mergeCell ref="A8:B8"/>
    <mergeCell ref="A9:B9"/>
    <mergeCell ref="A5:L5"/>
    <mergeCell ref="J6:L6"/>
    <mergeCell ref="A10:B10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M11"/>
  <sheetViews>
    <sheetView rightToLeft="1" view="pageBreakPreview" zoomScaleNormal="100" zoomScaleSheetLayoutView="100" workbookViewId="0">
      <selection activeCell="F14" sqref="F14"/>
    </sheetView>
  </sheetViews>
  <sheetFormatPr defaultRowHeight="12.75" x14ac:dyDescent="0.2"/>
  <cols>
    <col min="1" max="1" width="2.5703125" customWidth="1"/>
    <col min="2" max="2" width="50.140625" customWidth="1"/>
    <col min="3" max="3" width="1.28515625" customWidth="1"/>
    <col min="4" max="4" width="11.7109375" customWidth="1"/>
    <col min="5" max="5" width="1.28515625" customWidth="1"/>
    <col min="6" max="6" width="19.7109375" style="49" customWidth="1"/>
    <col min="7" max="7" width="1.28515625" customWidth="1"/>
    <col min="8" max="8" width="13.5703125" customWidth="1"/>
    <col min="9" max="9" width="1.28515625" customWidth="1"/>
    <col min="10" max="10" width="15" style="49" customWidth="1"/>
    <col min="11" max="11" width="0.28515625" customWidth="1"/>
    <col min="12" max="12" width="26" style="16" customWidth="1"/>
    <col min="13" max="13" width="20.140625" style="20" customWidth="1"/>
  </cols>
  <sheetData>
    <row r="1" spans="1:13" s="9" customFormat="1" ht="30" customHeight="1" x14ac:dyDescent="0.2">
      <c r="A1" s="281" t="s">
        <v>88</v>
      </c>
      <c r="B1" s="281"/>
      <c r="C1" s="281"/>
      <c r="D1" s="281"/>
      <c r="E1" s="281"/>
      <c r="F1" s="281"/>
      <c r="G1" s="281"/>
      <c r="H1" s="281"/>
      <c r="I1" s="281"/>
      <c r="J1" s="281"/>
      <c r="L1" s="64"/>
      <c r="M1" s="18"/>
    </row>
    <row r="2" spans="1:13" s="9" customFormat="1" ht="30" customHeight="1" x14ac:dyDescent="0.2">
      <c r="A2" s="281" t="s">
        <v>30</v>
      </c>
      <c r="B2" s="281"/>
      <c r="C2" s="281"/>
      <c r="D2" s="281"/>
      <c r="E2" s="281"/>
      <c r="F2" s="281"/>
      <c r="G2" s="281"/>
      <c r="H2" s="281"/>
      <c r="I2" s="281"/>
      <c r="J2" s="281"/>
      <c r="L2" s="64"/>
      <c r="M2" s="18"/>
    </row>
    <row r="3" spans="1:13" s="9" customFormat="1" ht="30" customHeight="1" x14ac:dyDescent="0.2">
      <c r="A3" s="281" t="s">
        <v>143</v>
      </c>
      <c r="B3" s="281"/>
      <c r="C3" s="281"/>
      <c r="D3" s="281"/>
      <c r="E3" s="281"/>
      <c r="F3" s="281"/>
      <c r="G3" s="281"/>
      <c r="H3" s="281"/>
      <c r="I3" s="281"/>
      <c r="J3" s="281"/>
      <c r="L3" s="64"/>
      <c r="M3" s="18"/>
    </row>
    <row r="4" spans="1:13" s="10" customFormat="1" ht="30" customHeight="1" x14ac:dyDescent="0.2">
      <c r="A4" s="283" t="s">
        <v>72</v>
      </c>
      <c r="B4" s="283"/>
      <c r="C4" s="283"/>
      <c r="D4" s="283"/>
      <c r="E4" s="283"/>
      <c r="F4" s="283"/>
      <c r="G4" s="283"/>
      <c r="H4" s="283"/>
      <c r="I4" s="283"/>
      <c r="J4" s="283"/>
      <c r="L4" s="112"/>
      <c r="M4" s="19"/>
    </row>
    <row r="5" spans="1:13" s="9" customFormat="1" ht="42.75" customHeight="1" x14ac:dyDescent="0.2">
      <c r="A5" s="282" t="s">
        <v>31</v>
      </c>
      <c r="B5" s="282"/>
      <c r="D5" s="1" t="s">
        <v>32</v>
      </c>
      <c r="F5" s="48" t="s">
        <v>27</v>
      </c>
      <c r="H5" s="4" t="s">
        <v>33</v>
      </c>
      <c r="J5" s="110" t="s">
        <v>34</v>
      </c>
      <c r="L5" s="64"/>
      <c r="M5" s="18"/>
    </row>
    <row r="6" spans="1:13" s="47" customFormat="1" ht="30" customHeight="1" x14ac:dyDescent="0.5">
      <c r="A6" s="293" t="s">
        <v>114</v>
      </c>
      <c r="B6" s="293"/>
      <c r="D6" s="218" t="s">
        <v>117</v>
      </c>
      <c r="F6" s="246">
        <f>'درآمد سرمایه گذاری در سهام'!I50</f>
        <v>-211993232678</v>
      </c>
      <c r="G6" s="219"/>
      <c r="H6" s="220"/>
      <c r="I6" s="221"/>
      <c r="J6" s="165"/>
      <c r="L6" s="224"/>
      <c r="M6" s="222"/>
    </row>
    <row r="7" spans="1:13" s="47" customFormat="1" ht="30" customHeight="1" x14ac:dyDescent="0.5">
      <c r="A7" s="293" t="s">
        <v>115</v>
      </c>
      <c r="B7" s="293"/>
      <c r="D7" s="223" t="s">
        <v>118</v>
      </c>
      <c r="F7" s="6">
        <v>0</v>
      </c>
      <c r="G7" s="219"/>
      <c r="H7" s="201"/>
      <c r="I7" s="221"/>
      <c r="J7" s="166"/>
      <c r="L7" s="224"/>
      <c r="M7" s="222"/>
    </row>
    <row r="8" spans="1:13" s="47" customFormat="1" ht="30" customHeight="1" x14ac:dyDescent="0.5">
      <c r="A8" s="293" t="s">
        <v>116</v>
      </c>
      <c r="B8" s="293"/>
      <c r="D8" s="223" t="s">
        <v>119</v>
      </c>
      <c r="F8" s="250">
        <f>'درآمد سود سپرده'!D11</f>
        <v>561687</v>
      </c>
      <c r="G8" s="219"/>
      <c r="H8" s="201"/>
      <c r="I8" s="221"/>
      <c r="J8" s="166"/>
      <c r="L8" s="224"/>
      <c r="M8" s="222"/>
    </row>
    <row r="9" spans="1:13" s="9" customFormat="1" ht="30" customHeight="1" x14ac:dyDescent="0.5">
      <c r="A9" s="293" t="s">
        <v>113</v>
      </c>
      <c r="B9" s="293"/>
      <c r="D9" s="26" t="s">
        <v>142</v>
      </c>
      <c r="F9" s="251">
        <f>'سایر درآمدها'!D11</f>
        <v>1553457940</v>
      </c>
      <c r="G9" s="121"/>
      <c r="H9" s="168"/>
      <c r="I9" s="27"/>
      <c r="J9" s="166"/>
      <c r="L9" s="224"/>
      <c r="M9" s="18"/>
    </row>
    <row r="10" spans="1:13" s="9" customFormat="1" ht="30" customHeight="1" thickBot="1" x14ac:dyDescent="0.3">
      <c r="A10" s="281" t="s">
        <v>11</v>
      </c>
      <c r="B10" s="281"/>
      <c r="D10" s="7"/>
      <c r="F10" s="247">
        <f>SUM(F6:F9)</f>
        <v>-210439213051</v>
      </c>
      <c r="G10" s="13"/>
      <c r="H10" s="119">
        <f>SUM(H6:H9)</f>
        <v>0</v>
      </c>
      <c r="I10" s="120"/>
      <c r="J10" s="167">
        <f>SUM(J6:J9)</f>
        <v>0</v>
      </c>
      <c r="L10" s="64"/>
      <c r="M10" s="18"/>
    </row>
    <row r="11" spans="1:13" ht="13.5" thickTop="1" x14ac:dyDescent="0.2">
      <c r="F11" s="126"/>
    </row>
  </sheetData>
  <mergeCells count="10">
    <mergeCell ref="A10:B10"/>
    <mergeCell ref="A6:B6"/>
    <mergeCell ref="A9:B9"/>
    <mergeCell ref="A7:B7"/>
    <mergeCell ref="A8:B8"/>
    <mergeCell ref="A1:J1"/>
    <mergeCell ref="A2:J2"/>
    <mergeCell ref="A3:J3"/>
    <mergeCell ref="A5:B5"/>
    <mergeCell ref="A4:J4"/>
  </mergeCells>
  <printOptions horizontalCentered="1"/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AF53"/>
  <sheetViews>
    <sheetView rightToLeft="1" view="pageBreakPreview" zoomScale="98" zoomScaleNormal="100" zoomScaleSheetLayoutView="98" workbookViewId="0">
      <selection activeCell="I52" sqref="I52"/>
    </sheetView>
  </sheetViews>
  <sheetFormatPr defaultColWidth="9.140625" defaultRowHeight="30" customHeight="1" x14ac:dyDescent="0.2"/>
  <cols>
    <col min="1" max="1" width="28.42578125" style="63" customWidth="1"/>
    <col min="2" max="2" width="0.85546875" style="63" customWidth="1"/>
    <col min="3" max="3" width="18.5703125" style="63" customWidth="1"/>
    <col min="4" max="4" width="1.28515625" style="63" customWidth="1"/>
    <col min="5" max="5" width="19.42578125" style="63" customWidth="1"/>
    <col min="6" max="6" width="1.28515625" style="63" customWidth="1"/>
    <col min="7" max="7" width="21.5703125" style="62" customWidth="1"/>
    <col min="8" max="8" width="0.5703125" style="62" customWidth="1"/>
    <col min="9" max="9" width="20.85546875" style="108" customWidth="1"/>
    <col min="10" max="10" width="0.85546875" style="63" customWidth="1"/>
    <col min="11" max="11" width="15.85546875" style="128" customWidth="1"/>
    <col min="12" max="12" width="1.28515625" style="63" customWidth="1"/>
    <col min="13" max="13" width="18.5703125" style="62" customWidth="1"/>
    <col min="14" max="14" width="1.28515625" style="63" customWidth="1"/>
    <col min="15" max="15" width="19" style="63" customWidth="1"/>
    <col min="16" max="16" width="1.28515625" style="63" customWidth="1"/>
    <col min="17" max="17" width="19.28515625" style="108" customWidth="1"/>
    <col min="18" max="18" width="0.5703125" style="108" customWidth="1"/>
    <col min="19" max="19" width="20.7109375" style="62" bestFit="1" customWidth="1"/>
    <col min="20" max="20" width="1.28515625" style="63" customWidth="1"/>
    <col min="21" max="21" width="11.5703125" style="128" customWidth="1"/>
    <col min="22" max="22" width="0.28515625" style="75" customWidth="1"/>
    <col min="23" max="23" width="15.5703125" style="93" hidden="1" customWidth="1"/>
    <col min="24" max="24" width="21.5703125" style="94" hidden="1" customWidth="1"/>
    <col min="25" max="29" width="0" style="95" hidden="1" customWidth="1"/>
    <col min="30" max="30" width="18.5703125" style="214" bestFit="1" customWidth="1"/>
    <col min="31" max="31" width="9.85546875" style="130" bestFit="1" customWidth="1"/>
    <col min="32" max="32" width="9.140625" style="129"/>
    <col min="33" max="16384" width="9.140625" style="49"/>
  </cols>
  <sheetData>
    <row r="1" spans="1:32" s="47" customFormat="1" ht="30" customHeight="1" x14ac:dyDescent="0.2">
      <c r="A1" s="272" t="s">
        <v>88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84"/>
      <c r="W1" s="85"/>
      <c r="X1" s="86"/>
      <c r="Y1" s="87"/>
      <c r="Z1" s="87"/>
      <c r="AA1" s="87"/>
      <c r="AB1" s="87"/>
      <c r="AC1" s="87"/>
      <c r="AD1" s="212"/>
      <c r="AE1" s="130"/>
      <c r="AF1" s="129"/>
    </row>
    <row r="2" spans="1:32" s="47" customFormat="1" ht="30" customHeight="1" x14ac:dyDescent="0.2">
      <c r="A2" s="272" t="s">
        <v>30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84"/>
      <c r="W2" s="85"/>
      <c r="X2" s="86"/>
      <c r="Y2" s="87"/>
      <c r="Z2" s="87"/>
      <c r="AA2" s="87"/>
      <c r="AB2" s="87"/>
      <c r="AC2" s="87"/>
      <c r="AD2" s="212"/>
      <c r="AE2" s="130"/>
      <c r="AF2" s="129"/>
    </row>
    <row r="3" spans="1:32" s="47" customFormat="1" ht="30" customHeight="1" x14ac:dyDescent="0.2">
      <c r="A3" s="272" t="s">
        <v>151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84"/>
      <c r="W3" s="85"/>
      <c r="X3" s="86"/>
      <c r="Y3" s="87"/>
      <c r="Z3" s="87"/>
      <c r="AA3" s="87"/>
      <c r="AB3" s="87"/>
      <c r="AC3" s="87"/>
      <c r="AD3" s="212"/>
      <c r="AE3" s="130"/>
      <c r="AF3" s="129"/>
    </row>
    <row r="4" spans="1:32" s="52" customFormat="1" ht="30" customHeight="1" x14ac:dyDescent="0.2">
      <c r="A4" s="273" t="s">
        <v>74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88"/>
      <c r="W4" s="89"/>
      <c r="X4" s="90"/>
      <c r="Y4" s="91"/>
      <c r="Z4" s="91"/>
      <c r="AA4" s="91"/>
      <c r="AB4" s="91"/>
      <c r="AC4" s="91"/>
      <c r="AD4" s="213"/>
      <c r="AE4" s="130"/>
      <c r="AF4" s="129"/>
    </row>
    <row r="5" spans="1:32" s="47" customFormat="1" ht="30" customHeight="1" x14ac:dyDescent="0.2">
      <c r="A5" s="61"/>
      <c r="B5" s="61"/>
      <c r="C5" s="303" t="s">
        <v>35</v>
      </c>
      <c r="D5" s="303"/>
      <c r="E5" s="303"/>
      <c r="F5" s="303"/>
      <c r="G5" s="303"/>
      <c r="H5" s="271"/>
      <c r="I5" s="303"/>
      <c r="J5" s="303"/>
      <c r="K5" s="303"/>
      <c r="L5" s="61"/>
      <c r="M5" s="303" t="s">
        <v>67</v>
      </c>
      <c r="N5" s="303"/>
      <c r="O5" s="303"/>
      <c r="P5" s="303"/>
      <c r="Q5" s="303"/>
      <c r="R5" s="271"/>
      <c r="S5" s="303"/>
      <c r="T5" s="303"/>
      <c r="U5" s="303"/>
      <c r="V5" s="84"/>
      <c r="W5" s="85"/>
      <c r="X5" s="86"/>
      <c r="Y5" s="87"/>
      <c r="Z5" s="87"/>
      <c r="AA5" s="87"/>
      <c r="AB5" s="87"/>
      <c r="AC5" s="87"/>
      <c r="AD5" s="212"/>
      <c r="AE5" s="130"/>
      <c r="AF5" s="129"/>
    </row>
    <row r="6" spans="1:32" s="47" customFormat="1" ht="30" customHeight="1" x14ac:dyDescent="0.2">
      <c r="A6" s="61"/>
      <c r="B6" s="61"/>
      <c r="C6" s="270" t="s">
        <v>37</v>
      </c>
      <c r="D6" s="61"/>
      <c r="E6" s="270" t="s">
        <v>38</v>
      </c>
      <c r="F6" s="61"/>
      <c r="G6" s="298" t="s">
        <v>39</v>
      </c>
      <c r="H6" s="122"/>
      <c r="I6" s="297" t="s">
        <v>11</v>
      </c>
      <c r="J6" s="297"/>
      <c r="K6" s="297"/>
      <c r="L6" s="61"/>
      <c r="M6" s="298" t="s">
        <v>37</v>
      </c>
      <c r="N6" s="270" t="s">
        <v>38</v>
      </c>
      <c r="O6" s="270"/>
      <c r="P6" s="60"/>
      <c r="Q6" s="301" t="s">
        <v>39</v>
      </c>
      <c r="R6" s="243"/>
      <c r="S6" s="297" t="s">
        <v>11</v>
      </c>
      <c r="T6" s="297"/>
      <c r="U6" s="297"/>
      <c r="V6" s="84"/>
      <c r="W6" s="87"/>
      <c r="X6" s="296"/>
      <c r="Y6" s="296"/>
      <c r="Z6" s="296"/>
      <c r="AA6" s="296"/>
      <c r="AB6" s="296"/>
      <c r="AC6" s="296"/>
      <c r="AD6" s="212"/>
      <c r="AE6" s="130"/>
      <c r="AF6" s="129"/>
    </row>
    <row r="7" spans="1:32" s="47" customFormat="1" ht="39" customHeight="1" x14ac:dyDescent="0.2">
      <c r="A7" s="48" t="s">
        <v>36</v>
      </c>
      <c r="B7" s="61"/>
      <c r="C7" s="271"/>
      <c r="D7" s="61"/>
      <c r="E7" s="271"/>
      <c r="F7" s="61"/>
      <c r="G7" s="299"/>
      <c r="H7" s="122"/>
      <c r="I7" s="107" t="s">
        <v>27</v>
      </c>
      <c r="J7" s="60"/>
      <c r="K7" s="127" t="s">
        <v>33</v>
      </c>
      <c r="L7" s="61"/>
      <c r="M7" s="300"/>
      <c r="N7" s="271"/>
      <c r="O7" s="271"/>
      <c r="P7" s="61"/>
      <c r="Q7" s="302"/>
      <c r="R7" s="243"/>
      <c r="S7" s="248" t="s">
        <v>27</v>
      </c>
      <c r="T7" s="60"/>
      <c r="U7" s="127" t="s">
        <v>33</v>
      </c>
      <c r="V7" s="84"/>
      <c r="W7" s="87"/>
      <c r="X7" s="92"/>
      <c r="Y7" s="87"/>
      <c r="Z7" s="92"/>
      <c r="AA7" s="87"/>
      <c r="AB7" s="92"/>
      <c r="AC7" s="87"/>
      <c r="AD7" s="212"/>
      <c r="AE7" s="130"/>
      <c r="AF7" s="129"/>
    </row>
    <row r="8" spans="1:32" s="47" customFormat="1" ht="39" customHeight="1" x14ac:dyDescent="0.2">
      <c r="A8" s="179" t="s">
        <v>136</v>
      </c>
      <c r="B8" s="179"/>
      <c r="C8" s="54">
        <v>1058237373</v>
      </c>
      <c r="D8" s="61"/>
      <c r="E8" s="174">
        <v>-4022921182</v>
      </c>
      <c r="F8" s="61"/>
      <c r="G8" s="148">
        <v>0</v>
      </c>
      <c r="H8" s="148"/>
      <c r="I8" s="174">
        <f>SUM(C8:G8)</f>
        <v>-2964683809</v>
      </c>
      <c r="J8" s="61"/>
      <c r="K8" s="200"/>
      <c r="L8" s="61"/>
      <c r="M8" s="54">
        <v>1058237373</v>
      </c>
      <c r="N8" s="172"/>
      <c r="O8" s="174">
        <v>-4022921182</v>
      </c>
      <c r="P8" s="61"/>
      <c r="Q8" s="148">
        <v>0</v>
      </c>
      <c r="R8" s="174"/>
      <c r="S8" s="174">
        <f>SUM(M8:Q8)</f>
        <v>-2964683809</v>
      </c>
      <c r="T8" s="61"/>
      <c r="U8" s="217"/>
      <c r="V8" s="84"/>
      <c r="W8" s="87"/>
      <c r="X8" s="92"/>
      <c r="Y8" s="87"/>
      <c r="Z8" s="92"/>
      <c r="AA8" s="87"/>
      <c r="AB8" s="92"/>
      <c r="AC8" s="87"/>
      <c r="AD8" s="114"/>
      <c r="AE8" s="130"/>
      <c r="AF8" s="129"/>
    </row>
    <row r="9" spans="1:32" s="47" customFormat="1" ht="39" customHeight="1" x14ac:dyDescent="0.2">
      <c r="A9" s="179" t="s">
        <v>140</v>
      </c>
      <c r="B9" s="179"/>
      <c r="C9" s="54">
        <v>18653426411</v>
      </c>
      <c r="D9" s="61"/>
      <c r="E9" s="174">
        <v>-43858017786</v>
      </c>
      <c r="F9" s="61"/>
      <c r="G9" s="148">
        <v>0</v>
      </c>
      <c r="H9" s="148"/>
      <c r="I9" s="174">
        <f>SUM(C9:G9)</f>
        <v>-25204591375</v>
      </c>
      <c r="J9" s="61"/>
      <c r="K9" s="200"/>
      <c r="L9" s="61"/>
      <c r="M9" s="54">
        <v>18653426411</v>
      </c>
      <c r="N9" s="172"/>
      <c r="O9" s="174">
        <v>-43858017786</v>
      </c>
      <c r="P9" s="61"/>
      <c r="Q9" s="148">
        <v>0</v>
      </c>
      <c r="R9" s="174"/>
      <c r="S9" s="174">
        <f t="shared" ref="S9:S49" si="0">SUM(M9:Q9)</f>
        <v>-25204591375</v>
      </c>
      <c r="T9" s="61"/>
      <c r="U9" s="217"/>
      <c r="V9" s="84"/>
      <c r="W9" s="87"/>
      <c r="X9" s="92"/>
      <c r="Y9" s="87"/>
      <c r="Z9" s="92"/>
      <c r="AA9" s="87"/>
      <c r="AB9" s="92"/>
      <c r="AC9" s="87"/>
      <c r="AD9" s="212"/>
      <c r="AE9" s="130"/>
      <c r="AF9" s="129"/>
    </row>
    <row r="10" spans="1:32" s="47" customFormat="1" ht="39" customHeight="1" x14ac:dyDescent="0.2">
      <c r="A10" s="179" t="s">
        <v>93</v>
      </c>
      <c r="B10" s="179"/>
      <c r="C10" s="54">
        <v>11653895123</v>
      </c>
      <c r="D10" s="61"/>
      <c r="E10" s="174">
        <v>-23386202736</v>
      </c>
      <c r="F10" s="61"/>
      <c r="G10" s="148">
        <v>0</v>
      </c>
      <c r="H10" s="54"/>
      <c r="I10" s="174">
        <f>SUM(C10:G10)</f>
        <v>-11732307613</v>
      </c>
      <c r="J10" s="61"/>
      <c r="K10" s="200"/>
      <c r="L10" s="61"/>
      <c r="M10" s="54">
        <v>11653895123</v>
      </c>
      <c r="N10" s="172"/>
      <c r="O10" s="174">
        <v>-23386202736</v>
      </c>
      <c r="P10" s="61"/>
      <c r="Q10" s="148">
        <v>0</v>
      </c>
      <c r="R10" s="54"/>
      <c r="S10" s="174">
        <f t="shared" si="0"/>
        <v>-11732307613</v>
      </c>
      <c r="T10" s="61"/>
      <c r="U10" s="217"/>
      <c r="V10" s="84"/>
      <c r="W10" s="87"/>
      <c r="X10" s="92"/>
      <c r="Y10" s="87"/>
      <c r="Z10" s="92"/>
      <c r="AA10" s="87"/>
      <c r="AB10" s="92"/>
      <c r="AC10" s="87"/>
      <c r="AD10" s="212"/>
      <c r="AE10" s="130"/>
      <c r="AF10" s="129"/>
    </row>
    <row r="11" spans="1:32" ht="30" customHeight="1" x14ac:dyDescent="0.2">
      <c r="A11" s="179" t="s">
        <v>122</v>
      </c>
      <c r="B11" s="179"/>
      <c r="C11" s="54">
        <v>2795175205</v>
      </c>
      <c r="E11" s="148">
        <v>-14142546225</v>
      </c>
      <c r="F11" s="174"/>
      <c r="G11" s="174">
        <v>-2029054607</v>
      </c>
      <c r="H11" s="174"/>
      <c r="I11" s="295">
        <f>SUM(C11:G11)</f>
        <v>-13376425627</v>
      </c>
      <c r="J11" s="295"/>
      <c r="K11" s="175"/>
      <c r="M11" s="54">
        <v>2795175205</v>
      </c>
      <c r="N11" s="174"/>
      <c r="O11" s="174">
        <v>-14142546225</v>
      </c>
      <c r="P11" s="174"/>
      <c r="Q11" s="174">
        <v>-2029054607</v>
      </c>
      <c r="R11" s="174"/>
      <c r="S11" s="174">
        <f t="shared" si="0"/>
        <v>-13376425627</v>
      </c>
      <c r="U11" s="202"/>
      <c r="AD11" s="212"/>
    </row>
    <row r="12" spans="1:32" ht="30" customHeight="1" x14ac:dyDescent="0.2">
      <c r="A12" s="179" t="s">
        <v>130</v>
      </c>
      <c r="B12" s="179"/>
      <c r="C12" s="54">
        <v>1599174950</v>
      </c>
      <c r="E12" s="174">
        <v>-3761458770</v>
      </c>
      <c r="F12" s="174"/>
      <c r="G12" s="174">
        <v>-3633888753</v>
      </c>
      <c r="H12" s="174"/>
      <c r="I12" s="295">
        <f t="shared" ref="I12:I13" si="1">SUM(C12:G12)</f>
        <v>-5796172573</v>
      </c>
      <c r="J12" s="295"/>
      <c r="K12" s="175"/>
      <c r="M12" s="54">
        <v>1599174950</v>
      </c>
      <c r="N12" s="174"/>
      <c r="O12" s="174">
        <v>-3761458770</v>
      </c>
      <c r="P12" s="174"/>
      <c r="Q12" s="174">
        <v>-3633888753</v>
      </c>
      <c r="R12" s="174"/>
      <c r="S12" s="174">
        <f t="shared" si="0"/>
        <v>-5796172573</v>
      </c>
      <c r="U12" s="202"/>
      <c r="AD12" s="212"/>
    </row>
    <row r="13" spans="1:32" ht="30" customHeight="1" x14ac:dyDescent="0.2">
      <c r="A13" s="179" t="s">
        <v>100</v>
      </c>
      <c r="B13" s="179"/>
      <c r="C13" s="54">
        <v>4521698067</v>
      </c>
      <c r="E13" s="174">
        <v>-7810237351</v>
      </c>
      <c r="F13" s="174"/>
      <c r="G13" s="174">
        <v>0</v>
      </c>
      <c r="H13" s="174"/>
      <c r="I13" s="295">
        <f t="shared" si="1"/>
        <v>-3288539284</v>
      </c>
      <c r="J13" s="295"/>
      <c r="K13" s="175"/>
      <c r="M13" s="54">
        <v>4521698067</v>
      </c>
      <c r="N13" s="174"/>
      <c r="O13" s="174">
        <v>-7810237351</v>
      </c>
      <c r="P13" s="174"/>
      <c r="Q13" s="174">
        <v>0</v>
      </c>
      <c r="R13" s="174"/>
      <c r="S13" s="174">
        <f t="shared" si="0"/>
        <v>-3288539284</v>
      </c>
      <c r="U13" s="202"/>
      <c r="AD13" s="212"/>
    </row>
    <row r="14" spans="1:32" ht="30" customHeight="1" x14ac:dyDescent="0.2">
      <c r="A14" s="179" t="s">
        <v>99</v>
      </c>
      <c r="B14" s="179"/>
      <c r="C14" s="54">
        <v>6623217412</v>
      </c>
      <c r="E14" s="174">
        <v>-17979723594</v>
      </c>
      <c r="F14" s="174"/>
      <c r="G14" s="174">
        <v>0</v>
      </c>
      <c r="H14" s="174"/>
      <c r="I14" s="295">
        <f t="shared" ref="I14:I15" si="2">SUM(C14:G14)</f>
        <v>-11356506182</v>
      </c>
      <c r="J14" s="295"/>
      <c r="K14" s="175"/>
      <c r="M14" s="54">
        <v>6623217412</v>
      </c>
      <c r="N14" s="174"/>
      <c r="O14" s="148">
        <v>-17979723594</v>
      </c>
      <c r="P14" s="174"/>
      <c r="Q14" s="174">
        <v>0</v>
      </c>
      <c r="R14" s="174"/>
      <c r="S14" s="174">
        <f t="shared" si="0"/>
        <v>-11356506182</v>
      </c>
      <c r="U14" s="202"/>
      <c r="AD14" s="212"/>
    </row>
    <row r="15" spans="1:32" ht="30" customHeight="1" x14ac:dyDescent="0.2">
      <c r="A15" s="179" t="s">
        <v>95</v>
      </c>
      <c r="B15" s="179"/>
      <c r="C15" s="54">
        <v>300639053</v>
      </c>
      <c r="E15" s="174">
        <v>14910747</v>
      </c>
      <c r="F15" s="174"/>
      <c r="G15" s="174">
        <v>-811144797</v>
      </c>
      <c r="H15" s="174"/>
      <c r="I15" s="295">
        <f t="shared" si="2"/>
        <v>-495594997</v>
      </c>
      <c r="J15" s="295"/>
      <c r="K15" s="175"/>
      <c r="M15" s="54">
        <v>300639053</v>
      </c>
      <c r="N15" s="174"/>
      <c r="O15" s="174">
        <v>14910747</v>
      </c>
      <c r="P15" s="174"/>
      <c r="Q15" s="174">
        <v>-811144797</v>
      </c>
      <c r="R15" s="174"/>
      <c r="S15" s="174">
        <f t="shared" si="0"/>
        <v>-495594997</v>
      </c>
      <c r="U15" s="202"/>
      <c r="AD15" s="212"/>
    </row>
    <row r="16" spans="1:32" ht="30" customHeight="1" x14ac:dyDescent="0.2">
      <c r="A16" s="179" t="s">
        <v>129</v>
      </c>
      <c r="B16" s="179"/>
      <c r="C16" s="54">
        <v>2610823529</v>
      </c>
      <c r="E16" s="174">
        <v>-4627708068</v>
      </c>
      <c r="F16" s="174"/>
      <c r="G16" s="174">
        <v>0</v>
      </c>
      <c r="H16" s="174"/>
      <c r="I16" s="295">
        <f t="shared" ref="I16:I19" si="3">SUM(C16:G16)</f>
        <v>-2016884539</v>
      </c>
      <c r="J16" s="295"/>
      <c r="K16" s="175"/>
      <c r="M16" s="54">
        <v>2610823529</v>
      </c>
      <c r="N16" s="174"/>
      <c r="O16" s="174">
        <v>-4627708068</v>
      </c>
      <c r="P16" s="174"/>
      <c r="Q16" s="174">
        <v>0</v>
      </c>
      <c r="R16" s="174"/>
      <c r="S16" s="174">
        <f t="shared" si="0"/>
        <v>-2016884539</v>
      </c>
      <c r="U16" s="202"/>
      <c r="AD16" s="212"/>
    </row>
    <row r="17" spans="1:32" s="256" customFormat="1" ht="30" customHeight="1" x14ac:dyDescent="0.2">
      <c r="A17" s="179" t="s">
        <v>131</v>
      </c>
      <c r="B17" s="179"/>
      <c r="C17" s="54">
        <v>67924061</v>
      </c>
      <c r="D17" s="63"/>
      <c r="E17" s="174">
        <v>-114697525</v>
      </c>
      <c r="F17" s="174"/>
      <c r="G17" s="174">
        <v>0</v>
      </c>
      <c r="H17" s="174"/>
      <c r="I17" s="295">
        <f t="shared" si="3"/>
        <v>-46773464</v>
      </c>
      <c r="J17" s="295"/>
      <c r="K17" s="175"/>
      <c r="L17" s="63"/>
      <c r="M17" s="54">
        <v>67924061</v>
      </c>
      <c r="N17" s="174"/>
      <c r="O17" s="174">
        <v>-114697525</v>
      </c>
      <c r="P17" s="174"/>
      <c r="Q17" s="174">
        <v>0</v>
      </c>
      <c r="R17" s="174"/>
      <c r="S17" s="174">
        <f t="shared" si="0"/>
        <v>-46773464</v>
      </c>
      <c r="T17" s="63"/>
      <c r="U17" s="203"/>
      <c r="V17" s="75"/>
      <c r="W17" s="93"/>
      <c r="X17" s="94"/>
      <c r="Y17" s="95"/>
      <c r="Z17" s="95"/>
      <c r="AA17" s="95"/>
      <c r="AB17" s="95"/>
      <c r="AC17" s="95"/>
      <c r="AD17" s="212"/>
      <c r="AE17" s="257"/>
      <c r="AF17" s="258"/>
    </row>
    <row r="18" spans="1:32" ht="30" customHeight="1" x14ac:dyDescent="0.2">
      <c r="A18" s="179" t="s">
        <v>91</v>
      </c>
      <c r="B18" s="179"/>
      <c r="C18" s="54">
        <v>1347915637</v>
      </c>
      <c r="E18" s="174">
        <v>-3631817844</v>
      </c>
      <c r="F18" s="174"/>
      <c r="G18" s="174">
        <v>0</v>
      </c>
      <c r="H18" s="174"/>
      <c r="I18" s="295">
        <f t="shared" si="3"/>
        <v>-2283902207</v>
      </c>
      <c r="J18" s="295"/>
      <c r="K18" s="175"/>
      <c r="M18" s="54">
        <v>1347915637</v>
      </c>
      <c r="N18" s="174"/>
      <c r="O18" s="174">
        <v>-3631817844</v>
      </c>
      <c r="P18" s="174"/>
      <c r="Q18" s="174">
        <v>0</v>
      </c>
      <c r="R18" s="174"/>
      <c r="S18" s="174">
        <f t="shared" si="0"/>
        <v>-2283902207</v>
      </c>
      <c r="U18" s="202"/>
      <c r="AD18" s="212"/>
    </row>
    <row r="19" spans="1:32" ht="30" customHeight="1" x14ac:dyDescent="0.2">
      <c r="A19" s="179" t="s">
        <v>106</v>
      </c>
      <c r="B19" s="114"/>
      <c r="C19" s="54">
        <v>20523207991</v>
      </c>
      <c r="E19" s="174">
        <v>0</v>
      </c>
      <c r="F19" s="174"/>
      <c r="G19" s="174">
        <v>0</v>
      </c>
      <c r="H19" s="174"/>
      <c r="I19" s="295">
        <f t="shared" si="3"/>
        <v>20523207991</v>
      </c>
      <c r="J19" s="295"/>
      <c r="K19" s="175"/>
      <c r="M19" s="54">
        <v>20523207991</v>
      </c>
      <c r="N19" s="174"/>
      <c r="O19" s="174">
        <v>0</v>
      </c>
      <c r="P19" s="174"/>
      <c r="Q19" s="174">
        <v>0</v>
      </c>
      <c r="R19" s="174"/>
      <c r="S19" s="174">
        <f t="shared" si="0"/>
        <v>20523207991</v>
      </c>
      <c r="U19" s="202"/>
      <c r="AD19" s="212"/>
    </row>
    <row r="20" spans="1:32" ht="30" customHeight="1" x14ac:dyDescent="0.2">
      <c r="A20" s="179" t="s">
        <v>89</v>
      </c>
      <c r="B20" s="114"/>
      <c r="C20" s="54">
        <v>3065293669</v>
      </c>
      <c r="E20" s="174">
        <v>-3194114447</v>
      </c>
      <c r="F20" s="174"/>
      <c r="G20" s="174">
        <v>0</v>
      </c>
      <c r="H20" s="174"/>
      <c r="I20" s="295">
        <f t="shared" ref="I20:I27" si="4">SUM(C20:G20)</f>
        <v>-128820778</v>
      </c>
      <c r="J20" s="295"/>
      <c r="K20" s="175"/>
      <c r="M20" s="54">
        <v>3065293669</v>
      </c>
      <c r="N20" s="174"/>
      <c r="O20" s="174">
        <v>-3194114447</v>
      </c>
      <c r="P20" s="174"/>
      <c r="Q20" s="174">
        <v>0</v>
      </c>
      <c r="R20" s="174"/>
      <c r="S20" s="174">
        <f t="shared" si="0"/>
        <v>-128820778</v>
      </c>
      <c r="U20" s="203"/>
      <c r="AD20" s="212"/>
    </row>
    <row r="21" spans="1:32" ht="30" customHeight="1" x14ac:dyDescent="0.2">
      <c r="A21" s="179" t="s">
        <v>121</v>
      </c>
      <c r="B21" s="114"/>
      <c r="C21" s="54">
        <v>450088</v>
      </c>
      <c r="E21" s="174">
        <v>0</v>
      </c>
      <c r="F21" s="174"/>
      <c r="G21" s="174">
        <v>0</v>
      </c>
      <c r="H21" s="174"/>
      <c r="I21" s="295">
        <f t="shared" si="4"/>
        <v>450088</v>
      </c>
      <c r="J21" s="295"/>
      <c r="K21" s="175"/>
      <c r="M21" s="54">
        <v>450088</v>
      </c>
      <c r="N21" s="174"/>
      <c r="O21" s="174">
        <v>0</v>
      </c>
      <c r="P21" s="174"/>
      <c r="Q21" s="174">
        <v>0</v>
      </c>
      <c r="R21" s="174"/>
      <c r="S21" s="174">
        <f t="shared" si="0"/>
        <v>450088</v>
      </c>
      <c r="U21" s="202"/>
      <c r="AD21" s="212"/>
    </row>
    <row r="22" spans="1:32" ht="30" customHeight="1" x14ac:dyDescent="0.2">
      <c r="A22" s="179" t="s">
        <v>94</v>
      </c>
      <c r="B22" s="114"/>
      <c r="C22" s="54">
        <v>6143947953</v>
      </c>
      <c r="E22" s="174">
        <v>0</v>
      </c>
      <c r="F22" s="174"/>
      <c r="G22" s="174">
        <v>0</v>
      </c>
      <c r="H22" s="174"/>
      <c r="I22" s="295">
        <f t="shared" si="4"/>
        <v>6143947953</v>
      </c>
      <c r="J22" s="295"/>
      <c r="K22" s="175"/>
      <c r="M22" s="54">
        <v>6143947953</v>
      </c>
      <c r="N22" s="174"/>
      <c r="O22" s="174">
        <v>0</v>
      </c>
      <c r="P22" s="174"/>
      <c r="Q22" s="174">
        <v>0</v>
      </c>
      <c r="R22" s="174"/>
      <c r="S22" s="174">
        <f t="shared" si="0"/>
        <v>6143947953</v>
      </c>
      <c r="U22" s="202"/>
      <c r="AD22" s="212"/>
    </row>
    <row r="23" spans="1:32" s="256" customFormat="1" ht="30" customHeight="1" x14ac:dyDescent="0.2">
      <c r="A23" s="179" t="s">
        <v>152</v>
      </c>
      <c r="B23" s="114"/>
      <c r="C23" s="54">
        <v>0</v>
      </c>
      <c r="D23" s="63"/>
      <c r="E23" s="174">
        <v>-2164742680</v>
      </c>
      <c r="F23" s="174"/>
      <c r="G23" s="174">
        <v>-6694574062</v>
      </c>
      <c r="H23" s="174"/>
      <c r="I23" s="295">
        <f t="shared" si="4"/>
        <v>-8859316742</v>
      </c>
      <c r="J23" s="295"/>
      <c r="K23" s="175"/>
      <c r="L23" s="63"/>
      <c r="M23" s="54">
        <v>0</v>
      </c>
      <c r="N23" s="174"/>
      <c r="O23" s="174">
        <v>-2164742680</v>
      </c>
      <c r="P23" s="174"/>
      <c r="Q23" s="174">
        <v>-6694574062</v>
      </c>
      <c r="R23" s="174"/>
      <c r="S23" s="174">
        <f t="shared" si="0"/>
        <v>-8859316742</v>
      </c>
      <c r="T23" s="63"/>
      <c r="U23" s="202"/>
      <c r="V23" s="75"/>
      <c r="W23" s="93"/>
      <c r="X23" s="94"/>
      <c r="Y23" s="95"/>
      <c r="Z23" s="95"/>
      <c r="AA23" s="95"/>
      <c r="AB23" s="95"/>
      <c r="AC23" s="95"/>
      <c r="AD23" s="212"/>
      <c r="AE23" s="257"/>
      <c r="AF23" s="258"/>
    </row>
    <row r="24" spans="1:32" ht="30" customHeight="1" x14ac:dyDescent="0.2">
      <c r="A24" s="179" t="s">
        <v>153</v>
      </c>
      <c r="B24" s="114"/>
      <c r="C24" s="54">
        <v>0</v>
      </c>
      <c r="E24" s="174">
        <v>-7774723009</v>
      </c>
      <c r="F24" s="174"/>
      <c r="G24" s="174">
        <v>-9049274686</v>
      </c>
      <c r="H24" s="174"/>
      <c r="I24" s="295">
        <f t="shared" si="4"/>
        <v>-16823997695</v>
      </c>
      <c r="J24" s="295"/>
      <c r="K24" s="175"/>
      <c r="M24" s="54">
        <v>0</v>
      </c>
      <c r="N24" s="174"/>
      <c r="O24" s="174">
        <v>-7774723009</v>
      </c>
      <c r="P24" s="174"/>
      <c r="Q24" s="174">
        <v>-9049274686</v>
      </c>
      <c r="R24" s="174"/>
      <c r="S24" s="174">
        <f t="shared" si="0"/>
        <v>-16823997695</v>
      </c>
      <c r="U24" s="202"/>
      <c r="AD24" s="212"/>
    </row>
    <row r="25" spans="1:32" ht="30" customHeight="1" x14ac:dyDescent="0.2">
      <c r="A25" s="179" t="s">
        <v>155</v>
      </c>
      <c r="B25" s="114"/>
      <c r="C25" s="54">
        <v>0</v>
      </c>
      <c r="E25" s="174">
        <v>0</v>
      </c>
      <c r="F25" s="174"/>
      <c r="G25" s="174">
        <v>-182155</v>
      </c>
      <c r="H25" s="174"/>
      <c r="I25" s="295">
        <f t="shared" si="4"/>
        <v>-182155</v>
      </c>
      <c r="J25" s="295"/>
      <c r="K25" s="175"/>
      <c r="M25" s="54">
        <v>0</v>
      </c>
      <c r="N25" s="174"/>
      <c r="O25" s="174">
        <v>0</v>
      </c>
      <c r="P25" s="174"/>
      <c r="Q25" s="174">
        <v>-182155</v>
      </c>
      <c r="R25" s="174"/>
      <c r="S25" s="174">
        <f t="shared" si="0"/>
        <v>-182155</v>
      </c>
      <c r="U25" s="202"/>
      <c r="AD25" s="212"/>
    </row>
    <row r="26" spans="1:32" ht="30" customHeight="1" x14ac:dyDescent="0.2">
      <c r="A26" s="179" t="s">
        <v>156</v>
      </c>
      <c r="B26" s="114"/>
      <c r="C26" s="54">
        <v>0</v>
      </c>
      <c r="E26" s="174">
        <v>-2296864894</v>
      </c>
      <c r="F26" s="174"/>
      <c r="G26" s="174">
        <v>-815120923</v>
      </c>
      <c r="H26" s="174"/>
      <c r="I26" s="295">
        <f t="shared" si="4"/>
        <v>-3111985817</v>
      </c>
      <c r="J26" s="295"/>
      <c r="K26" s="175"/>
      <c r="M26" s="54">
        <v>0</v>
      </c>
      <c r="N26" s="174"/>
      <c r="O26" s="174">
        <v>-2296864894</v>
      </c>
      <c r="P26" s="174"/>
      <c r="Q26" s="174">
        <v>-815120923</v>
      </c>
      <c r="R26" s="174"/>
      <c r="S26" s="174">
        <f t="shared" si="0"/>
        <v>-3111985817</v>
      </c>
      <c r="U26" s="202"/>
      <c r="AD26" s="212"/>
    </row>
    <row r="27" spans="1:32" ht="30" customHeight="1" x14ac:dyDescent="0.2">
      <c r="A27" s="179" t="s">
        <v>159</v>
      </c>
      <c r="B27" s="114"/>
      <c r="C27" s="54">
        <v>0</v>
      </c>
      <c r="E27" s="174">
        <v>0</v>
      </c>
      <c r="F27" s="174"/>
      <c r="G27" s="174">
        <v>451185132</v>
      </c>
      <c r="H27" s="174"/>
      <c r="I27" s="295">
        <f t="shared" si="4"/>
        <v>451185132</v>
      </c>
      <c r="J27" s="295"/>
      <c r="K27" s="175"/>
      <c r="M27" s="54">
        <v>0</v>
      </c>
      <c r="N27" s="174"/>
      <c r="O27" s="174">
        <v>0</v>
      </c>
      <c r="P27" s="174"/>
      <c r="Q27" s="174">
        <v>451185132</v>
      </c>
      <c r="R27" s="174"/>
      <c r="S27" s="174">
        <f t="shared" si="0"/>
        <v>451185132</v>
      </c>
      <c r="U27" s="202"/>
      <c r="AD27" s="212"/>
    </row>
    <row r="28" spans="1:32" ht="30" customHeight="1" x14ac:dyDescent="0.2">
      <c r="A28" s="179" t="s">
        <v>108</v>
      </c>
      <c r="B28" s="114"/>
      <c r="C28" s="54">
        <v>0</v>
      </c>
      <c r="E28" s="174">
        <v>24132354</v>
      </c>
      <c r="F28" s="174"/>
      <c r="G28" s="174">
        <v>0</v>
      </c>
      <c r="H28" s="174"/>
      <c r="I28" s="295">
        <f t="shared" ref="I28:I43" si="5">SUM(C28:G28)</f>
        <v>24132354</v>
      </c>
      <c r="J28" s="295"/>
      <c r="K28" s="175"/>
      <c r="M28" s="54">
        <v>0</v>
      </c>
      <c r="N28" s="174"/>
      <c r="O28" s="174">
        <v>24132354</v>
      </c>
      <c r="P28" s="174"/>
      <c r="Q28" s="174">
        <v>0</v>
      </c>
      <c r="R28" s="174"/>
      <c r="S28" s="174">
        <f t="shared" si="0"/>
        <v>24132354</v>
      </c>
      <c r="U28" s="202"/>
      <c r="AD28" s="212"/>
    </row>
    <row r="29" spans="1:32" ht="30" customHeight="1" x14ac:dyDescent="0.2">
      <c r="A29" s="179" t="s">
        <v>123</v>
      </c>
      <c r="B29" s="114"/>
      <c r="C29" s="54">
        <v>0</v>
      </c>
      <c r="E29" s="174">
        <v>-513347301</v>
      </c>
      <c r="F29" s="174"/>
      <c r="G29" s="174">
        <v>0</v>
      </c>
      <c r="H29" s="174"/>
      <c r="I29" s="295">
        <f t="shared" si="5"/>
        <v>-513347301</v>
      </c>
      <c r="J29" s="295"/>
      <c r="K29" s="175"/>
      <c r="M29" s="54">
        <v>0</v>
      </c>
      <c r="N29" s="174"/>
      <c r="O29" s="174">
        <v>-513347301</v>
      </c>
      <c r="P29" s="174"/>
      <c r="Q29" s="174">
        <v>0</v>
      </c>
      <c r="R29" s="174"/>
      <c r="S29" s="174">
        <f t="shared" si="0"/>
        <v>-513347301</v>
      </c>
      <c r="U29" s="202"/>
      <c r="AD29" s="212"/>
    </row>
    <row r="30" spans="1:32" ht="30" customHeight="1" x14ac:dyDescent="0.2">
      <c r="A30" s="179" t="s">
        <v>127</v>
      </c>
      <c r="B30" s="114"/>
      <c r="C30" s="54">
        <v>0</v>
      </c>
      <c r="E30" s="174">
        <v>-819083057</v>
      </c>
      <c r="F30" s="174"/>
      <c r="G30" s="174">
        <v>0</v>
      </c>
      <c r="H30" s="174"/>
      <c r="I30" s="295">
        <f t="shared" si="5"/>
        <v>-819083057</v>
      </c>
      <c r="J30" s="295"/>
      <c r="K30" s="175"/>
      <c r="M30" s="54">
        <v>0</v>
      </c>
      <c r="N30" s="174"/>
      <c r="O30" s="174">
        <v>-819083057</v>
      </c>
      <c r="P30" s="174"/>
      <c r="Q30" s="174">
        <v>0</v>
      </c>
      <c r="R30" s="174"/>
      <c r="S30" s="174">
        <f t="shared" si="0"/>
        <v>-819083057</v>
      </c>
      <c r="U30" s="202"/>
      <c r="AD30" s="212"/>
    </row>
    <row r="31" spans="1:32" ht="30" customHeight="1" x14ac:dyDescent="0.2">
      <c r="A31" s="179" t="s">
        <v>109</v>
      </c>
      <c r="B31" s="114"/>
      <c r="C31" s="54">
        <v>0</v>
      </c>
      <c r="E31" s="174">
        <v>-543944160</v>
      </c>
      <c r="F31" s="174"/>
      <c r="G31" s="174">
        <v>0</v>
      </c>
      <c r="H31" s="174"/>
      <c r="I31" s="295">
        <f t="shared" si="5"/>
        <v>-543944160</v>
      </c>
      <c r="J31" s="295"/>
      <c r="K31" s="175"/>
      <c r="M31" s="54">
        <v>0</v>
      </c>
      <c r="N31" s="174"/>
      <c r="O31" s="174">
        <v>-543944160</v>
      </c>
      <c r="P31" s="174"/>
      <c r="Q31" s="174">
        <v>0</v>
      </c>
      <c r="R31" s="174"/>
      <c r="S31" s="174">
        <f t="shared" si="0"/>
        <v>-543944160</v>
      </c>
      <c r="U31" s="202"/>
      <c r="AD31" s="212"/>
    </row>
    <row r="32" spans="1:32" ht="30" customHeight="1" x14ac:dyDescent="0.2">
      <c r="A32" s="179" t="s">
        <v>104</v>
      </c>
      <c r="B32" s="114"/>
      <c r="C32" s="54">
        <v>0</v>
      </c>
      <c r="E32" s="174">
        <v>-13996079055</v>
      </c>
      <c r="F32" s="174"/>
      <c r="G32" s="174">
        <v>0</v>
      </c>
      <c r="H32" s="174"/>
      <c r="I32" s="295">
        <f t="shared" si="5"/>
        <v>-13996079055</v>
      </c>
      <c r="J32" s="295"/>
      <c r="K32" s="175"/>
      <c r="M32" s="54">
        <v>0</v>
      </c>
      <c r="N32" s="174"/>
      <c r="O32" s="174">
        <v>-13996079055</v>
      </c>
      <c r="P32" s="174"/>
      <c r="Q32" s="174">
        <v>0</v>
      </c>
      <c r="R32" s="174"/>
      <c r="S32" s="174">
        <f t="shared" si="0"/>
        <v>-13996079055</v>
      </c>
      <c r="U32" s="202"/>
      <c r="AD32" s="212"/>
    </row>
    <row r="33" spans="1:30" ht="30" customHeight="1" x14ac:dyDescent="0.2">
      <c r="A33" s="179" t="s">
        <v>121</v>
      </c>
      <c r="B33" s="114"/>
      <c r="C33" s="54">
        <v>0</v>
      </c>
      <c r="E33" s="174">
        <v>618796</v>
      </c>
      <c r="F33" s="174"/>
      <c r="G33" s="174">
        <v>0</v>
      </c>
      <c r="H33" s="174"/>
      <c r="I33" s="295">
        <f t="shared" si="5"/>
        <v>618796</v>
      </c>
      <c r="J33" s="295"/>
      <c r="K33" s="175"/>
      <c r="M33" s="54">
        <v>0</v>
      </c>
      <c r="N33" s="174"/>
      <c r="O33" s="174">
        <v>618796</v>
      </c>
      <c r="P33" s="174"/>
      <c r="Q33" s="174">
        <v>0</v>
      </c>
      <c r="R33" s="174"/>
      <c r="S33" s="174">
        <f t="shared" si="0"/>
        <v>618796</v>
      </c>
      <c r="U33" s="202"/>
      <c r="AD33" s="212"/>
    </row>
    <row r="34" spans="1:30" ht="30" customHeight="1" x14ac:dyDescent="0.2">
      <c r="A34" s="179" t="s">
        <v>105</v>
      </c>
      <c r="B34" s="114"/>
      <c r="C34" s="54">
        <v>0</v>
      </c>
      <c r="E34" s="174">
        <v>-4601752682</v>
      </c>
      <c r="F34" s="174"/>
      <c r="G34" s="174">
        <v>0</v>
      </c>
      <c r="H34" s="174"/>
      <c r="I34" s="295">
        <f t="shared" si="5"/>
        <v>-4601752682</v>
      </c>
      <c r="J34" s="295"/>
      <c r="K34" s="175"/>
      <c r="M34" s="54">
        <v>0</v>
      </c>
      <c r="N34" s="174"/>
      <c r="O34" s="174">
        <v>-4601752682</v>
      </c>
      <c r="P34" s="174"/>
      <c r="Q34" s="174">
        <v>0</v>
      </c>
      <c r="R34" s="174"/>
      <c r="S34" s="174">
        <f t="shared" si="0"/>
        <v>-4601752682</v>
      </c>
      <c r="U34" s="202"/>
      <c r="AD34" s="212"/>
    </row>
    <row r="35" spans="1:30" ht="30" customHeight="1" x14ac:dyDescent="0.2">
      <c r="A35" s="179" t="s">
        <v>106</v>
      </c>
      <c r="B35" s="114"/>
      <c r="C35" s="54">
        <v>0</v>
      </c>
      <c r="E35" s="174">
        <v>-30095857800</v>
      </c>
      <c r="F35" s="174"/>
      <c r="G35" s="174">
        <v>0</v>
      </c>
      <c r="H35" s="174"/>
      <c r="I35" s="295">
        <f t="shared" si="5"/>
        <v>-30095857800</v>
      </c>
      <c r="J35" s="295"/>
      <c r="K35" s="175"/>
      <c r="M35" s="54">
        <v>0</v>
      </c>
      <c r="N35" s="174"/>
      <c r="O35" s="174">
        <v>-30095857800</v>
      </c>
      <c r="P35" s="174"/>
      <c r="Q35" s="174">
        <v>0</v>
      </c>
      <c r="R35" s="174"/>
      <c r="S35" s="174">
        <f t="shared" si="0"/>
        <v>-30095857800</v>
      </c>
      <c r="U35" s="202"/>
      <c r="AD35" s="212"/>
    </row>
    <row r="36" spans="1:30" ht="30" customHeight="1" x14ac:dyDescent="0.2">
      <c r="A36" s="179" t="s">
        <v>112</v>
      </c>
      <c r="B36" s="114"/>
      <c r="C36" s="54">
        <v>0</v>
      </c>
      <c r="E36" s="174">
        <v>978357667</v>
      </c>
      <c r="F36" s="174"/>
      <c r="G36" s="174">
        <v>0</v>
      </c>
      <c r="H36" s="174"/>
      <c r="I36" s="295">
        <f t="shared" si="5"/>
        <v>978357667</v>
      </c>
      <c r="J36" s="295"/>
      <c r="K36" s="175"/>
      <c r="M36" s="54">
        <v>0</v>
      </c>
      <c r="N36" s="174"/>
      <c r="O36" s="174">
        <v>978357667</v>
      </c>
      <c r="P36" s="174"/>
      <c r="Q36" s="174">
        <v>0</v>
      </c>
      <c r="R36" s="174"/>
      <c r="S36" s="174">
        <f t="shared" si="0"/>
        <v>978357667</v>
      </c>
      <c r="U36" s="202"/>
      <c r="AD36" s="212"/>
    </row>
    <row r="37" spans="1:30" ht="30" customHeight="1" x14ac:dyDescent="0.2">
      <c r="A37" s="179" t="s">
        <v>107</v>
      </c>
      <c r="B37" s="114"/>
      <c r="C37" s="54">
        <v>0</v>
      </c>
      <c r="E37" s="174">
        <v>-1419503400</v>
      </c>
      <c r="F37" s="174"/>
      <c r="G37" s="174">
        <v>0</v>
      </c>
      <c r="H37" s="174"/>
      <c r="I37" s="295">
        <f t="shared" si="5"/>
        <v>-1419503400</v>
      </c>
      <c r="J37" s="295"/>
      <c r="K37" s="175"/>
      <c r="M37" s="54">
        <v>0</v>
      </c>
      <c r="N37" s="174"/>
      <c r="O37" s="174">
        <v>-1419503400</v>
      </c>
      <c r="P37" s="174"/>
      <c r="Q37" s="174">
        <v>0</v>
      </c>
      <c r="R37" s="174"/>
      <c r="S37" s="174">
        <f t="shared" si="0"/>
        <v>-1419503400</v>
      </c>
      <c r="U37" s="202"/>
      <c r="AD37" s="212"/>
    </row>
    <row r="38" spans="1:30" ht="30" customHeight="1" x14ac:dyDescent="0.2">
      <c r="A38" s="124" t="s">
        <v>103</v>
      </c>
      <c r="B38" s="114"/>
      <c r="C38" s="54">
        <v>0</v>
      </c>
      <c r="E38" s="174">
        <v>-478473087</v>
      </c>
      <c r="F38" s="174"/>
      <c r="G38" s="174">
        <v>0</v>
      </c>
      <c r="H38" s="174"/>
      <c r="I38" s="295">
        <f t="shared" si="5"/>
        <v>-478473087</v>
      </c>
      <c r="J38" s="295"/>
      <c r="K38" s="175"/>
      <c r="M38" s="54">
        <v>0</v>
      </c>
      <c r="N38" s="174"/>
      <c r="O38" s="174">
        <v>-478473087</v>
      </c>
      <c r="P38" s="174"/>
      <c r="Q38" s="174">
        <v>0</v>
      </c>
      <c r="R38" s="174"/>
      <c r="S38" s="174">
        <f t="shared" si="0"/>
        <v>-478473087</v>
      </c>
      <c r="U38" s="202"/>
      <c r="AD38" s="212"/>
    </row>
    <row r="39" spans="1:30" ht="30" customHeight="1" x14ac:dyDescent="0.2">
      <c r="A39" s="179" t="s">
        <v>111</v>
      </c>
      <c r="B39" s="114"/>
      <c r="C39" s="54">
        <v>0</v>
      </c>
      <c r="E39" s="174">
        <v>-23583699358</v>
      </c>
      <c r="F39" s="174"/>
      <c r="G39" s="174">
        <v>0</v>
      </c>
      <c r="H39" s="174"/>
      <c r="I39" s="295">
        <f t="shared" si="5"/>
        <v>-23583699358</v>
      </c>
      <c r="J39" s="295"/>
      <c r="K39" s="175"/>
      <c r="M39" s="54">
        <v>0</v>
      </c>
      <c r="N39" s="174"/>
      <c r="O39" s="174">
        <v>-23583699358</v>
      </c>
      <c r="P39" s="174"/>
      <c r="Q39" s="174">
        <v>0</v>
      </c>
      <c r="R39" s="174"/>
      <c r="S39" s="174">
        <f t="shared" si="0"/>
        <v>-23583699358</v>
      </c>
      <c r="U39" s="203"/>
      <c r="AD39" s="212"/>
    </row>
    <row r="40" spans="1:30" ht="30" customHeight="1" x14ac:dyDescent="0.2">
      <c r="A40" s="179" t="s">
        <v>101</v>
      </c>
      <c r="B40" s="114"/>
      <c r="C40" s="54">
        <v>0</v>
      </c>
      <c r="E40" s="174">
        <v>-646268644</v>
      </c>
      <c r="F40" s="174"/>
      <c r="G40" s="174">
        <v>0</v>
      </c>
      <c r="H40" s="174"/>
      <c r="I40" s="295">
        <f t="shared" si="5"/>
        <v>-646268644</v>
      </c>
      <c r="J40" s="295"/>
      <c r="K40" s="175"/>
      <c r="M40" s="54">
        <v>0</v>
      </c>
      <c r="N40" s="174"/>
      <c r="O40" s="174">
        <v>-646268644</v>
      </c>
      <c r="P40" s="174"/>
      <c r="Q40" s="174">
        <v>0</v>
      </c>
      <c r="R40" s="174"/>
      <c r="S40" s="174">
        <f t="shared" si="0"/>
        <v>-646268644</v>
      </c>
      <c r="U40" s="202"/>
      <c r="AD40" s="212"/>
    </row>
    <row r="41" spans="1:30" ht="30" customHeight="1" x14ac:dyDescent="0.2">
      <c r="A41" s="179" t="s">
        <v>125</v>
      </c>
      <c r="B41" s="114"/>
      <c r="C41" s="54">
        <v>0</v>
      </c>
      <c r="E41" s="174">
        <v>-2039790600</v>
      </c>
      <c r="F41" s="174"/>
      <c r="G41" s="174">
        <v>0</v>
      </c>
      <c r="H41" s="174"/>
      <c r="I41" s="295">
        <f t="shared" si="5"/>
        <v>-2039790600</v>
      </c>
      <c r="J41" s="295"/>
      <c r="K41" s="175"/>
      <c r="M41" s="54">
        <v>0</v>
      </c>
      <c r="N41" s="174"/>
      <c r="O41" s="174">
        <v>-2039790600</v>
      </c>
      <c r="P41" s="174"/>
      <c r="Q41" s="174">
        <v>0</v>
      </c>
      <c r="R41" s="174"/>
      <c r="S41" s="174">
        <f t="shared" si="0"/>
        <v>-2039790600</v>
      </c>
      <c r="U41" s="202"/>
      <c r="AD41" s="212"/>
    </row>
    <row r="42" spans="1:30" ht="30" customHeight="1" x14ac:dyDescent="0.2">
      <c r="A42" s="179" t="s">
        <v>132</v>
      </c>
      <c r="B42" s="114"/>
      <c r="C42" s="54">
        <v>0</v>
      </c>
      <c r="E42" s="174">
        <v>-269160139</v>
      </c>
      <c r="F42" s="174"/>
      <c r="G42" s="174">
        <v>0</v>
      </c>
      <c r="H42" s="174"/>
      <c r="I42" s="295">
        <f t="shared" si="5"/>
        <v>-269160139</v>
      </c>
      <c r="J42" s="295"/>
      <c r="K42" s="175"/>
      <c r="M42" s="54">
        <v>0</v>
      </c>
      <c r="N42" s="174"/>
      <c r="O42" s="174">
        <v>-269160139</v>
      </c>
      <c r="P42" s="174"/>
      <c r="Q42" s="174">
        <v>0</v>
      </c>
      <c r="R42" s="174"/>
      <c r="S42" s="174">
        <f t="shared" si="0"/>
        <v>-269160139</v>
      </c>
      <c r="U42" s="202"/>
      <c r="AD42" s="212"/>
    </row>
    <row r="43" spans="1:30" ht="30" customHeight="1" x14ac:dyDescent="0.2">
      <c r="A43" s="179" t="s">
        <v>96</v>
      </c>
      <c r="B43" s="114"/>
      <c r="C43" s="54">
        <v>0</v>
      </c>
      <c r="E43" s="174">
        <v>-23909328435</v>
      </c>
      <c r="F43" s="174"/>
      <c r="G43" s="174">
        <v>0</v>
      </c>
      <c r="H43" s="174"/>
      <c r="I43" s="295">
        <f t="shared" si="5"/>
        <v>-23909328435</v>
      </c>
      <c r="J43" s="295"/>
      <c r="K43" s="175"/>
      <c r="M43" s="54">
        <v>0</v>
      </c>
      <c r="N43" s="174"/>
      <c r="O43" s="174">
        <v>-23909328435</v>
      </c>
      <c r="P43" s="174"/>
      <c r="Q43" s="174">
        <v>0</v>
      </c>
      <c r="R43" s="174"/>
      <c r="S43" s="174">
        <f t="shared" si="0"/>
        <v>-23909328435</v>
      </c>
      <c r="U43" s="203"/>
      <c r="AD43" s="212"/>
    </row>
    <row r="44" spans="1:30" ht="30" customHeight="1" x14ac:dyDescent="0.2">
      <c r="A44" s="179" t="s">
        <v>97</v>
      </c>
      <c r="B44" s="114"/>
      <c r="C44" s="54">
        <v>0</v>
      </c>
      <c r="E44" s="174">
        <v>-1923875721</v>
      </c>
      <c r="F44" s="174"/>
      <c r="G44" s="174">
        <v>0</v>
      </c>
      <c r="H44" s="174"/>
      <c r="I44" s="295">
        <f t="shared" ref="I44:I49" si="6">SUM(C44:G44)</f>
        <v>-1923875721</v>
      </c>
      <c r="J44" s="295"/>
      <c r="K44" s="175"/>
      <c r="M44" s="54">
        <v>0</v>
      </c>
      <c r="N44" s="174"/>
      <c r="O44" s="174">
        <v>-1923875721</v>
      </c>
      <c r="P44" s="174"/>
      <c r="Q44" s="174">
        <v>0</v>
      </c>
      <c r="R44" s="174"/>
      <c r="S44" s="174">
        <f t="shared" si="0"/>
        <v>-1923875721</v>
      </c>
      <c r="U44" s="202"/>
      <c r="AD44" s="212"/>
    </row>
    <row r="45" spans="1:30" ht="30" customHeight="1" x14ac:dyDescent="0.2">
      <c r="A45" s="179" t="s">
        <v>98</v>
      </c>
      <c r="B45" s="114"/>
      <c r="C45" s="54">
        <v>0</v>
      </c>
      <c r="E45" s="174">
        <v>-67098375</v>
      </c>
      <c r="F45" s="174"/>
      <c r="G45" s="174">
        <v>0</v>
      </c>
      <c r="H45" s="174"/>
      <c r="I45" s="295">
        <f t="shared" si="6"/>
        <v>-67098375</v>
      </c>
      <c r="J45" s="295"/>
      <c r="K45" s="175"/>
      <c r="M45" s="54">
        <v>0</v>
      </c>
      <c r="N45" s="174"/>
      <c r="O45" s="174">
        <v>-67098375</v>
      </c>
      <c r="P45" s="174"/>
      <c r="Q45" s="174">
        <v>0</v>
      </c>
      <c r="R45" s="174"/>
      <c r="S45" s="174">
        <f t="shared" si="0"/>
        <v>-67098375</v>
      </c>
      <c r="U45" s="202"/>
      <c r="AD45" s="212"/>
    </row>
    <row r="46" spans="1:30" ht="30" customHeight="1" x14ac:dyDescent="0.2">
      <c r="A46" s="179" t="s">
        <v>150</v>
      </c>
      <c r="B46" s="114"/>
      <c r="C46" s="54">
        <v>0</v>
      </c>
      <c r="E46" s="174">
        <v>-578767966</v>
      </c>
      <c r="F46" s="174"/>
      <c r="G46" s="174">
        <v>0</v>
      </c>
      <c r="H46" s="174"/>
      <c r="I46" s="295">
        <f t="shared" si="6"/>
        <v>-578767966</v>
      </c>
      <c r="J46" s="295"/>
      <c r="K46" s="175"/>
      <c r="M46" s="54">
        <v>0</v>
      </c>
      <c r="N46" s="174"/>
      <c r="O46" s="174">
        <v>-578767966</v>
      </c>
      <c r="P46" s="174"/>
      <c r="Q46" s="174">
        <v>0</v>
      </c>
      <c r="R46" s="174"/>
      <c r="S46" s="174">
        <f t="shared" si="0"/>
        <v>-578767966</v>
      </c>
      <c r="U46" s="202"/>
      <c r="AD46" s="212"/>
    </row>
    <row r="47" spans="1:30" ht="30" customHeight="1" x14ac:dyDescent="0.2">
      <c r="A47" s="179" t="s">
        <v>94</v>
      </c>
      <c r="B47" s="114"/>
      <c r="C47" s="54">
        <v>0</v>
      </c>
      <c r="E47" s="174">
        <v>-13227103975</v>
      </c>
      <c r="F47" s="174"/>
      <c r="G47" s="174">
        <v>0</v>
      </c>
      <c r="H47" s="174"/>
      <c r="I47" s="295">
        <f t="shared" si="6"/>
        <v>-13227103975</v>
      </c>
      <c r="J47" s="295"/>
      <c r="K47" s="175"/>
      <c r="M47" s="54">
        <v>0</v>
      </c>
      <c r="N47" s="174"/>
      <c r="O47" s="174">
        <v>-13227103975</v>
      </c>
      <c r="P47" s="174"/>
      <c r="Q47" s="174">
        <v>0</v>
      </c>
      <c r="R47" s="174"/>
      <c r="S47" s="174">
        <f t="shared" si="0"/>
        <v>-13227103975</v>
      </c>
      <c r="U47" s="202"/>
      <c r="AD47" s="212"/>
    </row>
    <row r="48" spans="1:30" ht="30" customHeight="1" x14ac:dyDescent="0.2">
      <c r="A48" s="179" t="s">
        <v>92</v>
      </c>
      <c r="B48" s="114"/>
      <c r="C48" s="54">
        <v>0</v>
      </c>
      <c r="E48" s="174">
        <v>-4312763261</v>
      </c>
      <c r="F48" s="174"/>
      <c r="G48" s="174">
        <v>0</v>
      </c>
      <c r="H48" s="174"/>
      <c r="I48" s="295">
        <f t="shared" si="6"/>
        <v>-4312763261</v>
      </c>
      <c r="J48" s="295"/>
      <c r="K48" s="175"/>
      <c r="M48" s="54">
        <v>0</v>
      </c>
      <c r="N48" s="174"/>
      <c r="O48" s="174">
        <v>-4312763261</v>
      </c>
      <c r="P48" s="174"/>
      <c r="Q48" s="174">
        <v>0</v>
      </c>
      <c r="R48" s="174"/>
      <c r="S48" s="174">
        <f t="shared" si="0"/>
        <v>-4312763261</v>
      </c>
      <c r="U48" s="202"/>
      <c r="AD48" s="212"/>
    </row>
    <row r="49" spans="1:32" ht="30" customHeight="1" x14ac:dyDescent="0.2">
      <c r="A49" s="124" t="s">
        <v>90</v>
      </c>
      <c r="B49" s="114"/>
      <c r="C49" s="54">
        <v>0</v>
      </c>
      <c r="E49" s="174">
        <v>-9602550786</v>
      </c>
      <c r="F49" s="174"/>
      <c r="G49" s="174">
        <v>0</v>
      </c>
      <c r="H49" s="174"/>
      <c r="I49" s="295">
        <f t="shared" si="6"/>
        <v>-9602550786</v>
      </c>
      <c r="J49" s="295"/>
      <c r="K49" s="175"/>
      <c r="M49" s="54">
        <v>0</v>
      </c>
      <c r="N49" s="174"/>
      <c r="O49" s="174">
        <v>-9602550786</v>
      </c>
      <c r="P49" s="174"/>
      <c r="Q49" s="174">
        <v>0</v>
      </c>
      <c r="R49" s="174"/>
      <c r="S49" s="174">
        <f t="shared" si="0"/>
        <v>-9602550786</v>
      </c>
      <c r="U49" s="202"/>
      <c r="AD49" s="212"/>
    </row>
    <row r="50" spans="1:32" s="190" customFormat="1" ht="30" customHeight="1" thickBot="1" x14ac:dyDescent="0.3">
      <c r="B50" s="204"/>
      <c r="C50" s="205">
        <f>SUM(C8:C49)</f>
        <v>80965026522</v>
      </c>
      <c r="D50" s="243">
        <f>SUM(D8:D49)</f>
        <v>0</v>
      </c>
      <c r="E50" s="205">
        <f>SUM(E8:E49)</f>
        <v>-270376204349</v>
      </c>
      <c r="F50" s="243">
        <f>SUM(F8:F49)</f>
        <v>0</v>
      </c>
      <c r="G50" s="205">
        <f>SUM(G8:G49)</f>
        <v>-22582054851</v>
      </c>
      <c r="H50" s="243"/>
      <c r="I50" s="205">
        <f t="shared" ref="I50:Q50" si="7">SUM(I8:I49)</f>
        <v>-211993232678</v>
      </c>
      <c r="J50" s="243">
        <f t="shared" si="7"/>
        <v>0</v>
      </c>
      <c r="K50" s="205">
        <f t="shared" si="7"/>
        <v>0</v>
      </c>
      <c r="L50" s="243">
        <f t="shared" si="7"/>
        <v>0</v>
      </c>
      <c r="M50" s="205">
        <f t="shared" si="7"/>
        <v>80965026522</v>
      </c>
      <c r="N50" s="243">
        <f t="shared" si="7"/>
        <v>0</v>
      </c>
      <c r="O50" s="205">
        <f t="shared" si="7"/>
        <v>-270376204349</v>
      </c>
      <c r="P50" s="243">
        <f t="shared" si="7"/>
        <v>0</v>
      </c>
      <c r="Q50" s="205">
        <f t="shared" si="7"/>
        <v>-22582054851</v>
      </c>
      <c r="R50" s="243"/>
      <c r="S50" s="205">
        <f>SUM(S8:S49)</f>
        <v>-211993232678</v>
      </c>
      <c r="T50" s="204"/>
      <c r="U50" s="216">
        <f>SUM(U8:U49)</f>
        <v>0</v>
      </c>
      <c r="V50" s="206"/>
      <c r="W50" s="207"/>
      <c r="X50" s="208"/>
      <c r="Y50" s="209"/>
      <c r="Z50" s="209"/>
      <c r="AA50" s="209"/>
      <c r="AB50" s="209"/>
      <c r="AC50" s="209"/>
      <c r="AD50" s="215"/>
      <c r="AE50" s="210"/>
      <c r="AF50" s="211"/>
    </row>
    <row r="51" spans="1:32" ht="30" customHeight="1" thickTop="1" x14ac:dyDescent="0.2">
      <c r="E51" s="174"/>
      <c r="O51" s="174"/>
    </row>
    <row r="52" spans="1:32" ht="30" customHeight="1" x14ac:dyDescent="0.2">
      <c r="E52" s="174"/>
      <c r="O52" s="174"/>
    </row>
    <row r="53" spans="1:32" ht="30" customHeight="1" x14ac:dyDescent="0.2">
      <c r="O53" s="174"/>
    </row>
  </sheetData>
  <mergeCells count="54">
    <mergeCell ref="I29:J29"/>
    <mergeCell ref="I30:J30"/>
    <mergeCell ref="I46:J46"/>
    <mergeCell ref="I45:J45"/>
    <mergeCell ref="I43:J43"/>
    <mergeCell ref="I13:J13"/>
    <mergeCell ref="I14:J14"/>
    <mergeCell ref="I44:J44"/>
    <mergeCell ref="I15:J15"/>
    <mergeCell ref="I16:J16"/>
    <mergeCell ref="I17:J17"/>
    <mergeCell ref="I18:J18"/>
    <mergeCell ref="I19:J19"/>
    <mergeCell ref="I20:J20"/>
    <mergeCell ref="I33:J33"/>
    <mergeCell ref="I31:J31"/>
    <mergeCell ref="I21:J21"/>
    <mergeCell ref="I41:J41"/>
    <mergeCell ref="I42:J42"/>
    <mergeCell ref="I32:J32"/>
    <mergeCell ref="I34:J34"/>
    <mergeCell ref="A1:U1"/>
    <mergeCell ref="A2:U2"/>
    <mergeCell ref="A3:U3"/>
    <mergeCell ref="C5:K5"/>
    <mergeCell ref="M5:U5"/>
    <mergeCell ref="A4:U4"/>
    <mergeCell ref="C6:C7"/>
    <mergeCell ref="E6:E7"/>
    <mergeCell ref="G6:G7"/>
    <mergeCell ref="M6:M7"/>
    <mergeCell ref="Q6:Q7"/>
    <mergeCell ref="N6:O7"/>
    <mergeCell ref="I11:J11"/>
    <mergeCell ref="I12:J12"/>
    <mergeCell ref="X6:AC6"/>
    <mergeCell ref="I6:K6"/>
    <mergeCell ref="S6:U6"/>
    <mergeCell ref="I47:J47"/>
    <mergeCell ref="I48:J48"/>
    <mergeCell ref="I49:J49"/>
    <mergeCell ref="I22:J22"/>
    <mergeCell ref="I38:J38"/>
    <mergeCell ref="I39:J39"/>
    <mergeCell ref="I40:J40"/>
    <mergeCell ref="I35:J35"/>
    <mergeCell ref="I36:J36"/>
    <mergeCell ref="I37:J37"/>
    <mergeCell ref="I23:J23"/>
    <mergeCell ref="I24:J24"/>
    <mergeCell ref="I25:J25"/>
    <mergeCell ref="I26:J26"/>
    <mergeCell ref="I27:J27"/>
    <mergeCell ref="I28:J28"/>
  </mergeCells>
  <pageMargins left="0.39" right="0.39" top="0.39" bottom="0.39" header="0" footer="0"/>
  <pageSetup scale="5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R17"/>
  <sheetViews>
    <sheetView rightToLeft="1" view="pageBreakPreview" zoomScaleNormal="100" zoomScaleSheetLayoutView="100" workbookViewId="0">
      <selection activeCell="M18" sqref="M18"/>
    </sheetView>
  </sheetViews>
  <sheetFormatPr defaultRowHeight="12.75" x14ac:dyDescent="0.2"/>
  <cols>
    <col min="1" max="1" width="6.7109375" bestFit="1" customWidth="1"/>
    <col min="2" max="2" width="24.42578125" style="49" customWidth="1"/>
    <col min="3" max="3" width="1.28515625" style="49" customWidth="1"/>
    <col min="4" max="4" width="17.42578125" style="49" bestFit="1" customWidth="1"/>
    <col min="5" max="5" width="1.28515625" style="49" customWidth="1"/>
    <col min="6" max="6" width="16.85546875" style="49" customWidth="1"/>
    <col min="7" max="7" width="1.28515625" style="49" customWidth="1"/>
    <col min="8" max="8" width="17.42578125" style="49" bestFit="1" customWidth="1"/>
    <col min="9" max="9" width="1.28515625" style="49" customWidth="1"/>
    <col min="10" max="10" width="17.42578125" style="49" bestFit="1" customWidth="1"/>
    <col min="11" max="11" width="1.28515625" style="49" customWidth="1"/>
    <col min="12" max="12" width="17.28515625" style="49" bestFit="1" customWidth="1"/>
    <col min="13" max="13" width="1.28515625" style="49" customWidth="1"/>
    <col min="14" max="14" width="16.42578125" style="49" bestFit="1" customWidth="1"/>
    <col min="15" max="15" width="1.28515625" style="49" customWidth="1"/>
    <col min="16" max="16" width="17.42578125" style="49" bestFit="1" customWidth="1"/>
    <col min="17" max="17" width="1.28515625" customWidth="1"/>
    <col min="18" max="18" width="17.42578125" bestFit="1" customWidth="1"/>
    <col min="19" max="19" width="0.28515625" customWidth="1"/>
  </cols>
  <sheetData>
    <row r="1" spans="1:18" s="9" customFormat="1" ht="30" customHeight="1" x14ac:dyDescent="0.2">
      <c r="A1" s="281" t="s">
        <v>88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</row>
    <row r="2" spans="1:18" s="9" customFormat="1" ht="30" customHeight="1" x14ac:dyDescent="0.2">
      <c r="A2" s="281" t="s">
        <v>30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</row>
    <row r="3" spans="1:18" s="9" customFormat="1" ht="30" customHeight="1" x14ac:dyDescent="0.2">
      <c r="A3" s="281" t="s">
        <v>143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</row>
    <row r="4" spans="1:18" s="9" customFormat="1" ht="30" customHeight="1" x14ac:dyDescent="0.2"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8" s="10" customFormat="1" ht="30" customHeight="1" x14ac:dyDescent="0.2">
      <c r="A5" s="283" t="s">
        <v>73</v>
      </c>
      <c r="B5" s="283"/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3"/>
      <c r="O5" s="283"/>
      <c r="P5" s="283"/>
      <c r="Q5" s="283"/>
      <c r="R5" s="283"/>
    </row>
    <row r="6" spans="1:18" s="9" customFormat="1" ht="30" customHeight="1" x14ac:dyDescent="0.2">
      <c r="B6" s="47"/>
      <c r="C6" s="47"/>
      <c r="D6" s="303" t="s">
        <v>35</v>
      </c>
      <c r="E6" s="303"/>
      <c r="F6" s="303"/>
      <c r="G6" s="303"/>
      <c r="H6" s="303"/>
      <c r="I6" s="303"/>
      <c r="J6" s="303"/>
      <c r="K6" s="47"/>
      <c r="L6" s="284" t="str">
        <f>'درآمد سرمایه گذاری در سهام'!$M$5</f>
        <v>از ابتدای سال مالی تا پایان ماه</v>
      </c>
      <c r="M6" s="284"/>
      <c r="N6" s="284"/>
      <c r="O6" s="284"/>
      <c r="P6" s="284"/>
      <c r="Q6" s="284"/>
      <c r="R6" s="284"/>
    </row>
    <row r="7" spans="1:18" s="9" customFormat="1" ht="30" customHeight="1" x14ac:dyDescent="0.2">
      <c r="A7" s="281"/>
      <c r="B7" s="281"/>
      <c r="C7" s="47"/>
      <c r="D7" s="48" t="s">
        <v>40</v>
      </c>
      <c r="E7" s="47"/>
      <c r="F7" s="48" t="s">
        <v>38</v>
      </c>
      <c r="G7" s="47"/>
      <c r="H7" s="48" t="s">
        <v>39</v>
      </c>
      <c r="I7" s="47"/>
      <c r="J7" s="48" t="s">
        <v>11</v>
      </c>
      <c r="K7" s="47"/>
      <c r="L7" s="48" t="s">
        <v>40</v>
      </c>
      <c r="M7" s="47"/>
      <c r="N7" s="48" t="s">
        <v>38</v>
      </c>
      <c r="O7" s="47"/>
      <c r="P7" s="48" t="s">
        <v>39</v>
      </c>
      <c r="R7" s="1" t="s">
        <v>11</v>
      </c>
    </row>
    <row r="8" spans="1:18" s="61" customFormat="1" ht="30" customHeight="1" x14ac:dyDescent="0.2">
      <c r="A8" s="304"/>
      <c r="B8" s="304"/>
      <c r="D8" s="51">
        <v>0</v>
      </c>
      <c r="E8" s="154"/>
      <c r="F8" s="155">
        <v>0</v>
      </c>
      <c r="G8" s="154"/>
      <c r="H8" s="156">
        <v>0</v>
      </c>
      <c r="I8" s="154"/>
      <c r="J8" s="51">
        <f>D8+F8+H8</f>
        <v>0</v>
      </c>
      <c r="K8" s="154"/>
      <c r="L8" s="156">
        <v>0</v>
      </c>
      <c r="M8" s="154"/>
      <c r="N8" s="156">
        <v>0</v>
      </c>
      <c r="O8" s="154"/>
      <c r="P8" s="157">
        <v>0</v>
      </c>
      <c r="Q8" s="158"/>
      <c r="R8" s="159">
        <f>L8+N8+P8</f>
        <v>0</v>
      </c>
    </row>
    <row r="9" spans="1:18" s="15" customFormat="1" ht="30" customHeight="1" thickBot="1" x14ac:dyDescent="0.3">
      <c r="A9" s="305" t="s">
        <v>11</v>
      </c>
      <c r="B9" s="305"/>
      <c r="C9" s="53"/>
      <c r="D9" s="69">
        <f>SUM(D8:D8)</f>
        <v>0</v>
      </c>
      <c r="E9" s="70"/>
      <c r="F9" s="118">
        <f>SUM(F8:F8)</f>
        <v>0</v>
      </c>
      <c r="G9" s="70"/>
      <c r="H9" s="69">
        <f>SUM(H8:H8)</f>
        <v>0</v>
      </c>
      <c r="I9" s="70"/>
      <c r="J9" s="69">
        <f>SUM(J8:J8)</f>
        <v>0</v>
      </c>
      <c r="K9" s="70"/>
      <c r="L9" s="69">
        <f>SUM(L8:L8)</f>
        <v>0</v>
      </c>
      <c r="M9" s="70"/>
      <c r="N9" s="69">
        <f>SUM(N8:N8)</f>
        <v>0</v>
      </c>
      <c r="O9" s="70"/>
      <c r="P9" s="69">
        <f>SUM(P8:P8)</f>
        <v>0</v>
      </c>
      <c r="Q9" s="13"/>
      <c r="R9" s="14">
        <f>SUM(R8:R8)</f>
        <v>0</v>
      </c>
    </row>
    <row r="14" spans="1:18" x14ac:dyDescent="0.2">
      <c r="P14" s="50"/>
    </row>
    <row r="15" spans="1:18" x14ac:dyDescent="0.2">
      <c r="P15" s="50"/>
    </row>
    <row r="16" spans="1:18" x14ac:dyDescent="0.2">
      <c r="P16" s="50"/>
    </row>
    <row r="17" spans="16:16" x14ac:dyDescent="0.2">
      <c r="P17" s="50"/>
    </row>
  </sheetData>
  <mergeCells count="9">
    <mergeCell ref="A7:B7"/>
    <mergeCell ref="A8:B8"/>
    <mergeCell ref="A9:B9"/>
    <mergeCell ref="A1:R1"/>
    <mergeCell ref="A2:R2"/>
    <mergeCell ref="A3:R3"/>
    <mergeCell ref="D6:J6"/>
    <mergeCell ref="L6:R6"/>
    <mergeCell ref="A5:R5"/>
  </mergeCells>
  <pageMargins left="0.39" right="0.39" top="0.39" bottom="0.39" header="0" footer="0"/>
  <pageSetup scale="7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P38"/>
  <sheetViews>
    <sheetView rightToLeft="1" view="pageBreakPreview" zoomScaleNormal="100" zoomScaleSheetLayoutView="100" workbookViewId="0">
      <selection activeCell="J12" sqref="J12"/>
    </sheetView>
  </sheetViews>
  <sheetFormatPr defaultRowHeight="12.75" x14ac:dyDescent="0.2"/>
  <cols>
    <col min="1" max="1" width="21.140625" customWidth="1"/>
    <col min="2" max="2" width="1.28515625" customWidth="1"/>
    <col min="3" max="3" width="13" customWidth="1"/>
    <col min="4" max="4" width="1.28515625" customWidth="1"/>
    <col min="5" max="5" width="29.140625" bestFit="1" customWidth="1"/>
    <col min="6" max="6" width="1.28515625" customWidth="1"/>
    <col min="7" max="7" width="13" customWidth="1"/>
    <col min="8" max="8" width="1.28515625" customWidth="1"/>
    <col min="9" max="9" width="10.42578125" customWidth="1"/>
    <col min="10" max="10" width="9.140625" customWidth="1"/>
    <col min="11" max="11" width="1.28515625" customWidth="1"/>
    <col min="12" max="12" width="28.5703125" customWidth="1"/>
    <col min="13" max="13" width="1.28515625" customWidth="1"/>
    <col min="14" max="14" width="14.28515625" customWidth="1"/>
    <col min="15" max="15" width="1.28515625" customWidth="1"/>
    <col min="16" max="16" width="24.140625" customWidth="1"/>
    <col min="17" max="17" width="0.28515625" customWidth="1"/>
    <col min="46" max="46" width="9.140625" customWidth="1"/>
    <col min="47" max="47" width="11" bestFit="1" customWidth="1"/>
  </cols>
  <sheetData>
    <row r="1" spans="1:16" ht="29.1" customHeight="1" x14ac:dyDescent="0.2">
      <c r="A1" s="268" t="s">
        <v>88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</row>
    <row r="2" spans="1:16" s="9" customFormat="1" ht="30" customHeight="1" x14ac:dyDescent="0.2">
      <c r="A2" s="281" t="s">
        <v>30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</row>
    <row r="3" spans="1:16" s="9" customFormat="1" ht="30" customHeight="1" x14ac:dyDescent="0.2">
      <c r="A3" s="281" t="s">
        <v>143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</row>
    <row r="4" spans="1:16" s="9" customFormat="1" ht="30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s="10" customFormat="1" ht="30" customHeight="1" x14ac:dyDescent="0.2">
      <c r="A5" s="283" t="s">
        <v>41</v>
      </c>
      <c r="B5" s="283"/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3"/>
      <c r="O5" s="283"/>
      <c r="P5" s="283"/>
    </row>
    <row r="6" spans="1:16" s="9" customFormat="1" ht="21" customHeight="1" x14ac:dyDescent="0.2">
      <c r="A6" s="281" t="s">
        <v>44</v>
      </c>
      <c r="C6" s="281" t="s">
        <v>45</v>
      </c>
      <c r="E6" s="281" t="s">
        <v>46</v>
      </c>
      <c r="G6" s="281" t="s">
        <v>18</v>
      </c>
      <c r="I6" s="281" t="s">
        <v>47</v>
      </c>
      <c r="J6" s="281"/>
      <c r="L6" s="307" t="s">
        <v>42</v>
      </c>
      <c r="N6" s="281" t="s">
        <v>48</v>
      </c>
      <c r="P6" s="307" t="s">
        <v>43</v>
      </c>
    </row>
    <row r="7" spans="1:16" s="9" customFormat="1" ht="24.75" customHeight="1" x14ac:dyDescent="0.2">
      <c r="A7" s="284"/>
      <c r="C7" s="284"/>
      <c r="E7" s="284"/>
      <c r="G7" s="294"/>
      <c r="I7" s="284"/>
      <c r="J7" s="284"/>
      <c r="L7" s="307"/>
      <c r="N7" s="294"/>
      <c r="P7" s="307"/>
    </row>
    <row r="8" spans="1:16" s="9" customFormat="1" ht="30" customHeight="1" x14ac:dyDescent="0.2">
      <c r="A8" s="44"/>
      <c r="C8" s="44"/>
      <c r="E8" s="28"/>
      <c r="G8" s="45"/>
      <c r="I8" s="306"/>
      <c r="J8" s="306"/>
      <c r="L8" s="45"/>
      <c r="N8" s="45"/>
      <c r="P8" s="117"/>
    </row>
    <row r="9" spans="1:16" s="9" customFormat="1" ht="30" customHeight="1" x14ac:dyDescent="0.2"/>
    <row r="15" spans="1:16" s="9" customFormat="1" ht="30" customHeight="1" x14ac:dyDescent="0.2"/>
    <row r="16" spans="1:16" s="9" customFormat="1" ht="30" customHeight="1" x14ac:dyDescent="0.2"/>
    <row r="17" s="9" customFormat="1" ht="30" customHeight="1" x14ac:dyDescent="0.2"/>
    <row r="18" s="9" customFormat="1" ht="30" customHeight="1" x14ac:dyDescent="0.2"/>
    <row r="19" s="9" customFormat="1" ht="30" customHeight="1" x14ac:dyDescent="0.2"/>
    <row r="20" ht="14.45" customHeight="1" x14ac:dyDescent="0.2"/>
    <row r="21" ht="14.45" customHeight="1" x14ac:dyDescent="0.2"/>
    <row r="22" ht="14.45" customHeight="1" x14ac:dyDescent="0.2"/>
    <row r="23" ht="14.45" customHeight="1" x14ac:dyDescent="0.2"/>
    <row r="24" ht="14.45" customHeight="1" x14ac:dyDescent="0.2"/>
    <row r="25" ht="14.45" customHeight="1" x14ac:dyDescent="0.2"/>
    <row r="26" ht="14.45" customHeight="1" x14ac:dyDescent="0.2"/>
    <row r="27" ht="14.45" customHeight="1" x14ac:dyDescent="0.2"/>
    <row r="28" ht="14.45" customHeight="1" x14ac:dyDescent="0.2"/>
    <row r="29" ht="14.45" customHeight="1" x14ac:dyDescent="0.2"/>
    <row r="30" ht="14.45" customHeight="1" x14ac:dyDescent="0.2"/>
    <row r="31" ht="14.45" customHeight="1" x14ac:dyDescent="0.2"/>
    <row r="32" ht="14.45" customHeight="1" x14ac:dyDescent="0.2"/>
    <row r="33" ht="14.45" customHeight="1" x14ac:dyDescent="0.2"/>
    <row r="34" ht="14.45" customHeight="1" x14ac:dyDescent="0.2"/>
    <row r="35" ht="14.45" customHeight="1" x14ac:dyDescent="0.2"/>
    <row r="36" ht="14.45" customHeight="1" x14ac:dyDescent="0.2"/>
    <row r="37" ht="14.45" customHeight="1" x14ac:dyDescent="0.2"/>
    <row r="38" ht="14.45" customHeight="1" x14ac:dyDescent="0.2"/>
  </sheetData>
  <mergeCells count="13">
    <mergeCell ref="A6:A7"/>
    <mergeCell ref="A5:P5"/>
    <mergeCell ref="A1:P1"/>
    <mergeCell ref="A2:P2"/>
    <mergeCell ref="A3:P3"/>
    <mergeCell ref="L6:L7"/>
    <mergeCell ref="P6:P7"/>
    <mergeCell ref="N6:N7"/>
    <mergeCell ref="I8:J8"/>
    <mergeCell ref="I6:J7"/>
    <mergeCell ref="G6:G7"/>
    <mergeCell ref="E6:E7"/>
    <mergeCell ref="C6:C7"/>
  </mergeCells>
  <pageMargins left="0.39" right="0.39" top="0.39" bottom="0.39" header="0" footer="0"/>
  <pageSetup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17</vt:i4>
      </vt:variant>
    </vt:vector>
  </HeadingPairs>
  <TitlesOfParts>
    <vt:vector size="33" baseType="lpstr">
      <vt:lpstr>صورت وضعیت</vt:lpstr>
      <vt:lpstr>سهام</vt:lpstr>
      <vt:lpstr>اوراق</vt:lpstr>
      <vt:lpstr>اوراق مشتقه</vt:lpstr>
      <vt:lpstr>سپرده</vt:lpstr>
      <vt:lpstr>درآمد</vt:lpstr>
      <vt:lpstr>درآمد سرمایه گذاری در سهام</vt:lpstr>
      <vt:lpstr>درآمد سرمایه گذاری در اوراق به</vt:lpstr>
      <vt:lpstr>مبالغ تخصیصی اوراق</vt:lpstr>
      <vt:lpstr>درآمد سود سپرده</vt:lpstr>
      <vt:lpstr>سایر درآمدها</vt:lpstr>
      <vt:lpstr>درآمد سود سهام</vt:lpstr>
      <vt:lpstr>سود اوراق بهادار</vt:lpstr>
      <vt:lpstr>درآمد ناشی از فروش</vt:lpstr>
      <vt:lpstr>درآمد ناشی از تغییر قیمت اوراق</vt:lpstr>
      <vt:lpstr>سود سپرده بانکی</vt:lpstr>
      <vt:lpstr>اوراق!Print_Area</vt:lpstr>
      <vt:lpstr>'اوراق مشتقه'!Print_Area</vt:lpstr>
      <vt:lpstr>درآمد!Print_Area</vt:lpstr>
      <vt:lpstr>'درآمد سرمایه گذاری در اوراق به'!Print_Area</vt:lpstr>
      <vt:lpstr>'درآمد سرمایه گذاری در سهام'!Print_Area</vt:lpstr>
      <vt:lpstr>'درآمد سود سپرده'!Print_Area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'صورت وضعیت'!Print_Area</vt:lpstr>
      <vt:lpstr>'مبالغ تخصیصی اوراق'!Print_Area</vt:lpstr>
      <vt:lpstr>'درآمد سرمایه گذاری در سهام'!Print_Titles</vt:lpstr>
      <vt:lpstr>'درآمد ناشی از تغییر قیمت اوراق'!Print_Titles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Amirhosein Eshtiaghi</dc:creator>
  <dc:description/>
  <cp:lastModifiedBy>Behnaz Taheri</cp:lastModifiedBy>
  <cp:lastPrinted>2025-07-23T11:58:26Z</cp:lastPrinted>
  <dcterms:created xsi:type="dcterms:W3CDTF">2024-08-25T07:38:43Z</dcterms:created>
  <dcterms:modified xsi:type="dcterms:W3CDTF">2025-07-26T08:35:26Z</dcterms:modified>
</cp:coreProperties>
</file>