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.dadashi\Desktop\"/>
    </mc:Choice>
  </mc:AlternateContent>
  <xr:revisionPtr revIDLastSave="0" documentId="13_ncr:1_{5A059633-D945-4CA7-B971-86BAAC24A52A}" xr6:coauthVersionLast="47" xr6:coauthVersionMax="47" xr10:uidLastSave="{00000000-0000-0000-0000-000000000000}"/>
  <bookViews>
    <workbookView xWindow="-120" yWindow="-120" windowWidth="29040" windowHeight="15840" tabRatio="869" firstSheet="1" activeTab="1" xr2:uid="{00000000-000D-0000-FFFF-FFFF00000000}"/>
  </bookViews>
  <sheets>
    <sheet name="صورت وضعیت" sheetId="1" r:id="rId1"/>
    <sheet name="سهام" sheetId="2" r:id="rId2"/>
    <sheet name="اوراق" sheetId="5" r:id="rId3"/>
    <sheet name="اوراق مشتقه" sheetId="3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مبالغ تخصیصی اوراق" sheetId="12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درآمد ناشی از فروش" sheetId="19" r:id="rId14"/>
    <sheet name="درآمد ناشی از تغییر قیمت اوراق" sheetId="21" r:id="rId15"/>
    <sheet name="درآمد اعمال اختیار" sheetId="20" r:id="rId16"/>
    <sheet name="سود سپرده بانکی" sheetId="18" r:id="rId17"/>
  </sheets>
  <definedNames>
    <definedName name="_xlnm._FilterDatabase" localSheetId="14" hidden="1">'درآمد ناشی از تغییر قیمت اوراق'!$A$1:$R$46</definedName>
    <definedName name="_xlnm._FilterDatabase" localSheetId="13" hidden="1">'درآمد ناشی از فروش'!$A$4:$R$144</definedName>
    <definedName name="_xlnm._FilterDatabase" localSheetId="1" hidden="1">سهام!$A$8:$F$60</definedName>
    <definedName name="_xlnm.Print_Area" localSheetId="2">اوراق!$A$1:$AM$9</definedName>
    <definedName name="_xlnm.Print_Area" localSheetId="3">'اوراق مشتقه'!$A$1:$AX$25</definedName>
    <definedName name="_xlnm.Print_Area" localSheetId="5">درآمد!$A$1:$K$11</definedName>
    <definedName name="_xlnm.Print_Area" localSheetId="15">'درآمد اعمال اختیار'!$A$1:$Z$57</definedName>
    <definedName name="_xlnm.Print_Area" localSheetId="9">'درآمد سپرده بانکی'!$A$1:$K$12</definedName>
    <definedName name="_xlnm.Print_Area" localSheetId="7">'درآمد سرمایه گذاری در اوراق به'!$A$1:$S$14</definedName>
    <definedName name="_xlnm.Print_Area" localSheetId="6">'درآمد سرمایه گذاری در سهام'!$A$1:$X$183</definedName>
    <definedName name="_xlnm.Print_Area" localSheetId="11">'درآمد سود سهام'!$A$1:$T$33</definedName>
    <definedName name="_xlnm.Print_Area" localSheetId="14">'درآمد ناشی از تغییر قیمت اوراق'!$A$1:$S$46</definedName>
    <definedName name="_xlnm.Print_Area" localSheetId="13">'درآمد ناشی از فروش'!$A$1:$S$144</definedName>
    <definedName name="_xlnm.Print_Area" localSheetId="10">'سایر درآمدها'!$A$1:$G$10</definedName>
    <definedName name="_xlnm.Print_Area" localSheetId="4">سپرده!$A$1:$M$11</definedName>
    <definedName name="_xlnm.Print_Area" localSheetId="1">سهام!$A$1:$AC$60</definedName>
    <definedName name="_xlnm.Print_Area" localSheetId="12">'سود اوراق بهادار'!$A$1:$T$8</definedName>
    <definedName name="_xlnm.Print_Area" localSheetId="16">'سود سپرده بانکی'!$A$1:$N$12</definedName>
    <definedName name="_xlnm.Print_Area" localSheetId="0">'صورت وضعیت'!$A$1:$C$24</definedName>
    <definedName name="_xlnm.Print_Area" localSheetId="8">'مبالغ تخصیصی اوراق'!$A$1:$R$8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5" i="9" l="1"/>
  <c r="J155" i="9"/>
  <c r="U156" i="9"/>
  <c r="J156" i="9"/>
  <c r="I65" i="19"/>
  <c r="P183" i="9"/>
  <c r="U170" i="9"/>
  <c r="U167" i="9"/>
  <c r="F183" i="9"/>
  <c r="D183" i="9"/>
  <c r="U177" i="9"/>
  <c r="U178" i="9"/>
  <c r="U179" i="9"/>
  <c r="U180" i="9"/>
  <c r="U181" i="9"/>
  <c r="U182" i="9"/>
  <c r="J177" i="9"/>
  <c r="J178" i="9"/>
  <c r="J179" i="9"/>
  <c r="J180" i="9"/>
  <c r="J181" i="9"/>
  <c r="J182" i="9"/>
  <c r="J167" i="9"/>
  <c r="I32" i="21"/>
  <c r="J170" i="9"/>
  <c r="I17" i="21"/>
  <c r="U8" i="9"/>
  <c r="J8" i="9"/>
  <c r="R12" i="11"/>
  <c r="R11" i="11"/>
  <c r="R10" i="11"/>
  <c r="R9" i="11"/>
  <c r="R8" i="11"/>
  <c r="R7" i="11"/>
  <c r="R13" i="11"/>
  <c r="P14" i="11"/>
  <c r="N14" i="11"/>
  <c r="L14" i="11"/>
  <c r="D14" i="11"/>
  <c r="H14" i="11"/>
  <c r="G14" i="11"/>
  <c r="F14" i="11"/>
  <c r="J14" i="11"/>
  <c r="J13" i="11"/>
  <c r="F10" i="14"/>
  <c r="D10" i="14"/>
  <c r="O33" i="15"/>
  <c r="S33" i="15"/>
  <c r="R33" i="15"/>
  <c r="Q33" i="15"/>
  <c r="P33" i="15"/>
  <c r="N33" i="15"/>
  <c r="M33" i="15"/>
  <c r="I33" i="15"/>
  <c r="K33" i="15"/>
  <c r="Q8" i="17"/>
  <c r="P8" i="17"/>
  <c r="O8" i="17"/>
  <c r="N8" i="17"/>
  <c r="M8" i="17"/>
  <c r="L8" i="17"/>
  <c r="K8" i="17"/>
  <c r="J8" i="17"/>
  <c r="I8" i="17"/>
  <c r="S8" i="17"/>
  <c r="C144" i="19"/>
  <c r="E144" i="19"/>
  <c r="G144" i="19"/>
  <c r="I144" i="19"/>
  <c r="K144" i="19"/>
  <c r="M144" i="19"/>
  <c r="O144" i="19"/>
  <c r="Q144" i="19"/>
  <c r="T52" i="2"/>
  <c r="AB52" i="2"/>
  <c r="Q71" i="19"/>
  <c r="R71" i="19"/>
  <c r="I71" i="19"/>
  <c r="Q137" i="19"/>
  <c r="R137" i="19"/>
  <c r="I137" i="19"/>
  <c r="Q133" i="19"/>
  <c r="R133" i="19"/>
  <c r="I133" i="19"/>
  <c r="I132" i="19"/>
  <c r="R83" i="19"/>
  <c r="Q83" i="19"/>
  <c r="I83" i="19"/>
  <c r="R84" i="19"/>
  <c r="Q84" i="19"/>
  <c r="I84" i="19"/>
  <c r="R65" i="19"/>
  <c r="Q65" i="19"/>
  <c r="Q34" i="19"/>
  <c r="I34" i="19"/>
  <c r="I33" i="19"/>
  <c r="Q8" i="19"/>
  <c r="I8" i="19"/>
  <c r="Q35" i="19"/>
  <c r="R35" i="19"/>
  <c r="I36" i="19"/>
  <c r="I35" i="19"/>
  <c r="R143" i="19"/>
  <c r="Q143" i="19"/>
  <c r="R142" i="19"/>
  <c r="Q142" i="19"/>
  <c r="R141" i="19"/>
  <c r="Q141" i="19"/>
  <c r="R140" i="19"/>
  <c r="Q140" i="19"/>
  <c r="R139" i="19"/>
  <c r="Q139" i="19"/>
  <c r="R138" i="19"/>
  <c r="Q138" i="19"/>
  <c r="R136" i="19"/>
  <c r="Q136" i="19"/>
  <c r="R135" i="19"/>
  <c r="Q135" i="19"/>
  <c r="R134" i="19"/>
  <c r="Q134" i="19"/>
  <c r="R132" i="19"/>
  <c r="Q132" i="19"/>
  <c r="R131" i="19"/>
  <c r="Q131" i="19"/>
  <c r="R130" i="19"/>
  <c r="Q130" i="19"/>
  <c r="R129" i="19"/>
  <c r="Q129" i="19"/>
  <c r="R128" i="19"/>
  <c r="Q128" i="19"/>
  <c r="R127" i="19"/>
  <c r="Q127" i="19"/>
  <c r="R126" i="19"/>
  <c r="Q126" i="19"/>
  <c r="R125" i="19"/>
  <c r="Q125" i="19"/>
  <c r="R124" i="19"/>
  <c r="Q124" i="19"/>
  <c r="R123" i="19"/>
  <c r="Q123" i="19"/>
  <c r="R122" i="19"/>
  <c r="Q122" i="19"/>
  <c r="R121" i="19"/>
  <c r="Q121" i="19"/>
  <c r="R120" i="19"/>
  <c r="Q120" i="19"/>
  <c r="R119" i="19"/>
  <c r="Q119" i="19"/>
  <c r="R118" i="19"/>
  <c r="Q118" i="19"/>
  <c r="R117" i="19"/>
  <c r="Q117" i="19"/>
  <c r="R116" i="19"/>
  <c r="Q116" i="19"/>
  <c r="R115" i="19"/>
  <c r="Q115" i="19"/>
  <c r="R114" i="19"/>
  <c r="Q114" i="19"/>
  <c r="R113" i="19"/>
  <c r="Q113" i="19"/>
  <c r="R112" i="19"/>
  <c r="Q112" i="19"/>
  <c r="R111" i="19"/>
  <c r="Q111" i="19"/>
  <c r="R110" i="19"/>
  <c r="Q110" i="19"/>
  <c r="R109" i="19"/>
  <c r="Q109" i="19"/>
  <c r="R108" i="19"/>
  <c r="Q108" i="19"/>
  <c r="R107" i="19"/>
  <c r="Q107" i="19"/>
  <c r="R106" i="19"/>
  <c r="Q106" i="19"/>
  <c r="R105" i="19"/>
  <c r="Q105" i="19"/>
  <c r="R104" i="19"/>
  <c r="Q104" i="19"/>
  <c r="R103" i="19"/>
  <c r="Q103" i="19"/>
  <c r="R102" i="19"/>
  <c r="Q102" i="19"/>
  <c r="R101" i="19"/>
  <c r="Q101" i="19"/>
  <c r="R100" i="19"/>
  <c r="Q100" i="19"/>
  <c r="R99" i="19"/>
  <c r="Q99" i="19"/>
  <c r="R98" i="19"/>
  <c r="Q98" i="19"/>
  <c r="R97" i="19"/>
  <c r="Q97" i="19"/>
  <c r="R96" i="19"/>
  <c r="Q96" i="19"/>
  <c r="R95" i="19"/>
  <c r="Q95" i="19"/>
  <c r="R94" i="19"/>
  <c r="Q94" i="19"/>
  <c r="R93" i="19"/>
  <c r="Q93" i="19"/>
  <c r="R92" i="19"/>
  <c r="Q92" i="19"/>
  <c r="R91" i="19"/>
  <c r="Q91" i="19"/>
  <c r="R90" i="19"/>
  <c r="Q90" i="19"/>
  <c r="R89" i="19"/>
  <c r="Q89" i="19"/>
  <c r="R88" i="19"/>
  <c r="Q88" i="19"/>
  <c r="R87" i="19"/>
  <c r="Q87" i="19"/>
  <c r="R86" i="19"/>
  <c r="Q86" i="19"/>
  <c r="R85" i="19"/>
  <c r="Q85" i="19"/>
  <c r="R82" i="19"/>
  <c r="Q82" i="19"/>
  <c r="R81" i="19"/>
  <c r="Q81" i="19"/>
  <c r="R80" i="19"/>
  <c r="Q80" i="19"/>
  <c r="R79" i="19"/>
  <c r="Q79" i="19"/>
  <c r="R78" i="19"/>
  <c r="Q78" i="19"/>
  <c r="R77" i="19"/>
  <c r="Q77" i="19"/>
  <c r="R76" i="19"/>
  <c r="Q76" i="19"/>
  <c r="R75" i="19"/>
  <c r="Q75" i="19"/>
  <c r="R74" i="19"/>
  <c r="Q74" i="19"/>
  <c r="R73" i="19"/>
  <c r="Q73" i="19"/>
  <c r="R72" i="19"/>
  <c r="Q72" i="19"/>
  <c r="R70" i="19"/>
  <c r="Q70" i="19"/>
  <c r="R69" i="19"/>
  <c r="Q69" i="19"/>
  <c r="R68" i="19"/>
  <c r="Q68" i="19"/>
  <c r="R67" i="19"/>
  <c r="Q67" i="19"/>
  <c r="R66" i="19"/>
  <c r="Q66" i="19"/>
  <c r="R64" i="19"/>
  <c r="Q64" i="19"/>
  <c r="R63" i="19"/>
  <c r="Q63" i="19"/>
  <c r="R62" i="19"/>
  <c r="Q62" i="19"/>
  <c r="R61" i="19"/>
  <c r="Q61" i="19"/>
  <c r="R60" i="19"/>
  <c r="Q60" i="19"/>
  <c r="R59" i="19"/>
  <c r="Q59" i="19"/>
  <c r="R58" i="19"/>
  <c r="Q58" i="19"/>
  <c r="R57" i="19"/>
  <c r="Q57" i="19"/>
  <c r="R56" i="19"/>
  <c r="Q56" i="19"/>
  <c r="R55" i="19"/>
  <c r="Q55" i="19"/>
  <c r="R54" i="19"/>
  <c r="Q54" i="19"/>
  <c r="R53" i="19"/>
  <c r="Q53" i="19"/>
  <c r="R52" i="19"/>
  <c r="Q52" i="19"/>
  <c r="R51" i="19"/>
  <c r="Q51" i="19"/>
  <c r="R50" i="19"/>
  <c r="Q50" i="19"/>
  <c r="R49" i="19"/>
  <c r="Q49" i="19"/>
  <c r="R48" i="19"/>
  <c r="Q48" i="19"/>
  <c r="R47" i="19"/>
  <c r="Q47" i="19"/>
  <c r="R46" i="19"/>
  <c r="Q46" i="19"/>
  <c r="R45" i="19"/>
  <c r="Q45" i="19"/>
  <c r="R44" i="19"/>
  <c r="Q44" i="19"/>
  <c r="R43" i="19"/>
  <c r="Q43" i="19"/>
  <c r="R42" i="19"/>
  <c r="Q42" i="19"/>
  <c r="R41" i="19"/>
  <c r="Q41" i="19"/>
  <c r="R40" i="19"/>
  <c r="Q40" i="19"/>
  <c r="R39" i="19"/>
  <c r="Q39" i="19"/>
  <c r="R38" i="19"/>
  <c r="Q38" i="19"/>
  <c r="R37" i="19"/>
  <c r="Q37" i="19"/>
  <c r="R36" i="19"/>
  <c r="Q36" i="19"/>
  <c r="R33" i="19"/>
  <c r="Q33" i="19"/>
  <c r="R32" i="19"/>
  <c r="Q32" i="19"/>
  <c r="R31" i="19"/>
  <c r="Q31" i="19"/>
  <c r="R30" i="19"/>
  <c r="Q30" i="19"/>
  <c r="R29" i="19"/>
  <c r="Q29" i="19"/>
  <c r="R28" i="19"/>
  <c r="Q28" i="19"/>
  <c r="R27" i="19"/>
  <c r="Q27" i="19"/>
  <c r="R26" i="19"/>
  <c r="Q26" i="19"/>
  <c r="R25" i="19"/>
  <c r="Q25" i="19"/>
  <c r="R24" i="19"/>
  <c r="Q24" i="19"/>
  <c r="R23" i="19"/>
  <c r="Q23" i="19"/>
  <c r="R22" i="19"/>
  <c r="Q22" i="19"/>
  <c r="R21" i="19"/>
  <c r="Q21" i="19"/>
  <c r="R20" i="19"/>
  <c r="Q20" i="19"/>
  <c r="R19" i="19"/>
  <c r="Q19" i="19"/>
  <c r="R18" i="19"/>
  <c r="Q18" i="19"/>
  <c r="R17" i="19"/>
  <c r="Q17" i="19"/>
  <c r="R16" i="19"/>
  <c r="Q16" i="19"/>
  <c r="R15" i="19"/>
  <c r="Q15" i="19"/>
  <c r="R14" i="19"/>
  <c r="Q14" i="19"/>
  <c r="R13" i="19"/>
  <c r="Q13" i="19"/>
  <c r="R12" i="19"/>
  <c r="Q12" i="19"/>
  <c r="R11" i="19"/>
  <c r="Q11" i="19"/>
  <c r="R10" i="19"/>
  <c r="Q10" i="19"/>
  <c r="R9" i="19"/>
  <c r="Q9" i="19"/>
  <c r="R7" i="19"/>
  <c r="Q7" i="19"/>
  <c r="I51" i="19"/>
  <c r="I47" i="19"/>
  <c r="I46" i="19"/>
  <c r="I45" i="19"/>
  <c r="I44" i="19"/>
  <c r="I43" i="19"/>
  <c r="I42" i="19"/>
  <c r="I41" i="19"/>
  <c r="I40" i="19"/>
  <c r="I39" i="19"/>
  <c r="I38" i="19"/>
  <c r="I37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7" i="19"/>
  <c r="I143" i="19"/>
  <c r="I142" i="19"/>
  <c r="I141" i="19"/>
  <c r="I140" i="19"/>
  <c r="I139" i="19"/>
  <c r="I138" i="19"/>
  <c r="I136" i="19"/>
  <c r="I135" i="19"/>
  <c r="I134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2" i="19"/>
  <c r="I81" i="19"/>
  <c r="I80" i="19"/>
  <c r="I79" i="19"/>
  <c r="I78" i="19"/>
  <c r="I77" i="19"/>
  <c r="I76" i="19"/>
  <c r="I75" i="19"/>
  <c r="I74" i="19"/>
  <c r="I73" i="19"/>
  <c r="I72" i="19"/>
  <c r="I70" i="19"/>
  <c r="I69" i="19"/>
  <c r="I68" i="19"/>
  <c r="I67" i="19"/>
  <c r="I66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0" i="19"/>
  <c r="I49" i="19"/>
  <c r="I48" i="19"/>
  <c r="C46" i="21"/>
  <c r="R44" i="21"/>
  <c r="R43" i="21"/>
  <c r="M44" i="21"/>
  <c r="Q44" i="21" s="1"/>
  <c r="M43" i="21"/>
  <c r="Q43" i="21" s="1"/>
  <c r="K44" i="21"/>
  <c r="K43" i="21"/>
  <c r="I44" i="21"/>
  <c r="I43" i="21"/>
  <c r="I39" i="21"/>
  <c r="J45" i="21"/>
  <c r="I45" i="21"/>
  <c r="J42" i="21"/>
  <c r="I42" i="21"/>
  <c r="J41" i="21"/>
  <c r="I41" i="21"/>
  <c r="J40" i="21"/>
  <c r="I40" i="21"/>
  <c r="J39" i="21"/>
  <c r="J38" i="21"/>
  <c r="I38" i="21"/>
  <c r="J37" i="21"/>
  <c r="I37" i="21"/>
  <c r="R45" i="21"/>
  <c r="R42" i="21"/>
  <c r="R41" i="21"/>
  <c r="R40" i="21"/>
  <c r="R39" i="21"/>
  <c r="R38" i="21"/>
  <c r="R37" i="21"/>
  <c r="R36" i="21"/>
  <c r="I36" i="21"/>
  <c r="R35" i="21"/>
  <c r="I35" i="21"/>
  <c r="R34" i="21"/>
  <c r="I34" i="21"/>
  <c r="R33" i="21"/>
  <c r="I33" i="21"/>
  <c r="R32" i="21"/>
  <c r="M32" i="21"/>
  <c r="Q32" i="21" s="1"/>
  <c r="K32" i="21"/>
  <c r="R31" i="21"/>
  <c r="I31" i="21"/>
  <c r="R29" i="21"/>
  <c r="I29" i="21"/>
  <c r="R28" i="21"/>
  <c r="I28" i="21"/>
  <c r="R27" i="21"/>
  <c r="I27" i="21"/>
  <c r="R26" i="21"/>
  <c r="I26" i="21"/>
  <c r="R30" i="21"/>
  <c r="I30" i="21"/>
  <c r="R25" i="21"/>
  <c r="I25" i="21"/>
  <c r="R24" i="21"/>
  <c r="I24" i="21"/>
  <c r="R23" i="21"/>
  <c r="I23" i="21"/>
  <c r="R22" i="21"/>
  <c r="I22" i="21"/>
  <c r="R21" i="21"/>
  <c r="I21" i="21"/>
  <c r="R20" i="21"/>
  <c r="I20" i="21"/>
  <c r="R19" i="21"/>
  <c r="I19" i="21"/>
  <c r="R18" i="21"/>
  <c r="I18" i="21"/>
  <c r="R17" i="21"/>
  <c r="R16" i="21"/>
  <c r="I16" i="21"/>
  <c r="R15" i="21"/>
  <c r="I15" i="21"/>
  <c r="R14" i="21"/>
  <c r="I14" i="21"/>
  <c r="R13" i="21"/>
  <c r="I13" i="21"/>
  <c r="R12" i="21"/>
  <c r="I12" i="21"/>
  <c r="R11" i="21"/>
  <c r="I11" i="21"/>
  <c r="R10" i="21"/>
  <c r="R9" i="21"/>
  <c r="K9" i="21"/>
  <c r="I9" i="21"/>
  <c r="R8" i="21"/>
  <c r="K45" i="21"/>
  <c r="K42" i="21"/>
  <c r="K41" i="21"/>
  <c r="K40" i="21"/>
  <c r="K39" i="21"/>
  <c r="K38" i="21"/>
  <c r="K37" i="21"/>
  <c r="K36" i="21"/>
  <c r="K35" i="21"/>
  <c r="K33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8" i="21"/>
  <c r="K7" i="21"/>
  <c r="M45" i="21"/>
  <c r="Q45" i="21" s="1"/>
  <c r="M42" i="21"/>
  <c r="Q42" i="21" s="1"/>
  <c r="M41" i="21"/>
  <c r="Q41" i="21" s="1"/>
  <c r="M40" i="21"/>
  <c r="Q40" i="21" s="1"/>
  <c r="M39" i="21"/>
  <c r="Q39" i="21" s="1"/>
  <c r="M38" i="21"/>
  <c r="Q38" i="21" s="1"/>
  <c r="M37" i="21"/>
  <c r="Q37" i="21" s="1"/>
  <c r="M36" i="21"/>
  <c r="Q36" i="21" s="1"/>
  <c r="M35" i="21"/>
  <c r="Q35" i="21" s="1"/>
  <c r="M33" i="21"/>
  <c r="Q33" i="21" s="1"/>
  <c r="M31" i="21"/>
  <c r="Q31" i="21" s="1"/>
  <c r="M30" i="21"/>
  <c r="Q30" i="21" s="1"/>
  <c r="M29" i="21"/>
  <c r="Q29" i="21" s="1"/>
  <c r="M28" i="21"/>
  <c r="Q28" i="21" s="1"/>
  <c r="M27" i="21"/>
  <c r="Q27" i="21" s="1"/>
  <c r="M26" i="21"/>
  <c r="Q26" i="21" s="1"/>
  <c r="M25" i="21"/>
  <c r="Q25" i="21" s="1"/>
  <c r="M24" i="21"/>
  <c r="Q24" i="21" s="1"/>
  <c r="M23" i="21"/>
  <c r="Q23" i="21" s="1"/>
  <c r="M22" i="21"/>
  <c r="Q22" i="21" s="1"/>
  <c r="M21" i="21"/>
  <c r="Q21" i="21" s="1"/>
  <c r="M20" i="21"/>
  <c r="Q20" i="21" s="1"/>
  <c r="M19" i="21"/>
  <c r="Q19" i="21" s="1"/>
  <c r="M18" i="21"/>
  <c r="Q18" i="21" s="1"/>
  <c r="M17" i="21"/>
  <c r="Q17" i="21" s="1"/>
  <c r="M16" i="21"/>
  <c r="Q16" i="21" s="1"/>
  <c r="M15" i="21"/>
  <c r="Q15" i="21" s="1"/>
  <c r="M14" i="21"/>
  <c r="Q14" i="21" s="1"/>
  <c r="M13" i="21"/>
  <c r="Q13" i="21" s="1"/>
  <c r="M12" i="21"/>
  <c r="Q12" i="21" s="1"/>
  <c r="M11" i="21"/>
  <c r="Q11" i="21" s="1"/>
  <c r="M10" i="21"/>
  <c r="Q10" i="21" s="1"/>
  <c r="M8" i="21"/>
  <c r="Q8" i="21" s="1"/>
  <c r="M7" i="21"/>
  <c r="Q7" i="21" s="1"/>
  <c r="R7" i="21"/>
  <c r="I10" i="21"/>
  <c r="I8" i="21"/>
  <c r="I7" i="21"/>
  <c r="K57" i="20"/>
  <c r="M57" i="20"/>
  <c r="Q57" i="20"/>
  <c r="W57" i="20"/>
  <c r="U57" i="20"/>
  <c r="Y57" i="20"/>
  <c r="M11" i="18"/>
  <c r="M10" i="18"/>
  <c r="M9" i="18"/>
  <c r="M8" i="18"/>
  <c r="M7" i="18"/>
  <c r="G11" i="18"/>
  <c r="G10" i="18"/>
  <c r="G9" i="18"/>
  <c r="G8" i="18"/>
  <c r="G7" i="18"/>
  <c r="M12" i="18"/>
  <c r="I12" i="18"/>
  <c r="C12" i="18"/>
  <c r="D11" i="7"/>
  <c r="F11" i="7"/>
  <c r="H11" i="7"/>
  <c r="L11" i="7"/>
  <c r="J11" i="7"/>
  <c r="J10" i="7"/>
  <c r="L10" i="7" s="1"/>
  <c r="J9" i="7"/>
  <c r="L9" i="7" s="1"/>
  <c r="J8" i="7"/>
  <c r="L8" i="7" s="1"/>
  <c r="J7" i="7"/>
  <c r="L7" i="7" s="1"/>
  <c r="R9" i="5"/>
  <c r="Q9" i="5"/>
  <c r="P9" i="5"/>
  <c r="AB9" i="5"/>
  <c r="AA9" i="5"/>
  <c r="Z9" i="5"/>
  <c r="Y9" i="5"/>
  <c r="X9" i="5"/>
  <c r="W9" i="5"/>
  <c r="V9" i="5"/>
  <c r="AD9" i="5"/>
  <c r="AH9" i="5"/>
  <c r="AL8" i="5"/>
  <c r="AD8" i="5"/>
  <c r="AB58" i="2"/>
  <c r="G183" i="9" l="1"/>
  <c r="G12" i="18"/>
  <c r="H60" i="2"/>
  <c r="F60" i="2"/>
  <c r="T54" i="2"/>
  <c r="T59" i="2"/>
  <c r="T58" i="2"/>
  <c r="T57" i="2"/>
  <c r="T56" i="2"/>
  <c r="T55" i="2"/>
  <c r="AB59" i="2"/>
  <c r="AB57" i="2"/>
  <c r="AB56" i="2"/>
  <c r="AB55" i="2"/>
  <c r="AB54" i="2"/>
  <c r="AB53" i="2"/>
  <c r="X60" i="2"/>
  <c r="Z60" i="2"/>
  <c r="AA60" i="2"/>
  <c r="Y60" i="2"/>
  <c r="R60" i="2"/>
  <c r="S60" i="2"/>
  <c r="Q60" i="2"/>
  <c r="P60" i="2"/>
  <c r="O60" i="2"/>
  <c r="N60" i="2"/>
  <c r="M60" i="2"/>
  <c r="L60" i="2"/>
  <c r="K60" i="2"/>
  <c r="J60" i="2"/>
  <c r="I60" i="2"/>
  <c r="T53" i="2"/>
  <c r="T38" i="2"/>
  <c r="T34" i="2"/>
  <c r="T33" i="2"/>
  <c r="T30" i="2"/>
  <c r="T24" i="2"/>
  <c r="I183" i="9" l="1"/>
  <c r="T20" i="2"/>
  <c r="T19" i="2"/>
  <c r="T17" i="2"/>
  <c r="T16" i="2"/>
  <c r="T14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T9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7" i="2"/>
  <c r="T36" i="2"/>
  <c r="T35" i="2"/>
  <c r="T32" i="2"/>
  <c r="T31" i="2"/>
  <c r="T29" i="2"/>
  <c r="T28" i="2"/>
  <c r="T27" i="2"/>
  <c r="T26" i="2"/>
  <c r="T25" i="2"/>
  <c r="T23" i="2"/>
  <c r="T22" i="2"/>
  <c r="T21" i="2"/>
  <c r="T18" i="2"/>
  <c r="T15" i="2"/>
  <c r="T13" i="2"/>
  <c r="T12" i="2"/>
  <c r="T11" i="2"/>
  <c r="T10" i="2"/>
  <c r="J11" i="8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152" i="9"/>
  <c r="U153" i="9"/>
  <c r="U154" i="9"/>
  <c r="U157" i="9"/>
  <c r="U158" i="9"/>
  <c r="U159" i="9"/>
  <c r="U160" i="9"/>
  <c r="U161" i="9"/>
  <c r="U162" i="9"/>
  <c r="U163" i="9"/>
  <c r="U164" i="9"/>
  <c r="U165" i="9"/>
  <c r="U166" i="9"/>
  <c r="U168" i="9"/>
  <c r="U169" i="9"/>
  <c r="U171" i="9"/>
  <c r="U172" i="9"/>
  <c r="U173" i="9"/>
  <c r="U174" i="9"/>
  <c r="U175" i="9"/>
  <c r="U176" i="9"/>
  <c r="U11" i="9"/>
  <c r="U10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7" i="9"/>
  <c r="J158" i="9"/>
  <c r="J159" i="9"/>
  <c r="J160" i="9"/>
  <c r="J161" i="9"/>
  <c r="J162" i="9"/>
  <c r="J163" i="9"/>
  <c r="J164" i="9"/>
  <c r="J165" i="9"/>
  <c r="J166" i="9"/>
  <c r="J168" i="9"/>
  <c r="J169" i="9"/>
  <c r="J171" i="9"/>
  <c r="J172" i="9"/>
  <c r="J173" i="9"/>
  <c r="J174" i="9"/>
  <c r="J175" i="9"/>
  <c r="J176" i="9"/>
  <c r="J52" i="9"/>
  <c r="J51" i="9"/>
  <c r="J48" i="9"/>
  <c r="J49" i="9"/>
  <c r="J50" i="9"/>
  <c r="J44" i="9"/>
  <c r="J45" i="9"/>
  <c r="J46" i="9"/>
  <c r="J47" i="9"/>
  <c r="J43" i="9"/>
  <c r="J40" i="9"/>
  <c r="J41" i="9"/>
  <c r="J42" i="9"/>
  <c r="J39" i="9"/>
  <c r="J35" i="9"/>
  <c r="J36" i="9"/>
  <c r="J37" i="9"/>
  <c r="J38" i="9"/>
  <c r="J28" i="9"/>
  <c r="J29" i="9"/>
  <c r="J30" i="9"/>
  <c r="J31" i="9"/>
  <c r="J32" i="9"/>
  <c r="J33" i="9"/>
  <c r="J34" i="9"/>
  <c r="J27" i="9"/>
  <c r="J25" i="9"/>
  <c r="J26" i="9"/>
  <c r="J22" i="9"/>
  <c r="J23" i="9"/>
  <c r="J24" i="9"/>
  <c r="J16" i="9"/>
  <c r="J17" i="9"/>
  <c r="J18" i="9"/>
  <c r="J19" i="9"/>
  <c r="J20" i="9"/>
  <c r="J21" i="9"/>
  <c r="J15" i="9"/>
  <c r="J12" i="9"/>
  <c r="J13" i="9"/>
  <c r="J14" i="9"/>
  <c r="J11" i="9"/>
  <c r="J10" i="9"/>
  <c r="R14" i="11"/>
  <c r="F8" i="8"/>
  <c r="H8" i="8" s="1"/>
  <c r="AJ9" i="5"/>
  <c r="T9" i="5"/>
  <c r="H12" i="13"/>
  <c r="D12" i="13"/>
  <c r="F9" i="8" s="1"/>
  <c r="H9" i="8" s="1"/>
  <c r="F10" i="8"/>
  <c r="H10" i="8" s="1"/>
  <c r="H183" i="9" l="1"/>
  <c r="O183" i="9"/>
  <c r="J183" i="9"/>
  <c r="F7" i="8" s="1"/>
  <c r="H7" i="8" s="1"/>
  <c r="H11" i="8" s="1"/>
  <c r="T60" i="2"/>
  <c r="AB60" i="2"/>
  <c r="E10" i="14"/>
  <c r="E12" i="13"/>
  <c r="G12" i="13"/>
  <c r="Q183" i="9" l="1"/>
  <c r="N183" i="9"/>
  <c r="M9" i="21"/>
  <c r="Q9" i="21" s="1"/>
  <c r="S183" i="9" l="1"/>
  <c r="M34" i="21"/>
  <c r="Q34" i="21" s="1"/>
  <c r="Q46" i="21" s="1"/>
  <c r="E46" i="21"/>
  <c r="U183" i="9" l="1"/>
  <c r="R183" i="9"/>
  <c r="O46" i="21"/>
  <c r="M46" i="21"/>
  <c r="E11" i="7"/>
  <c r="G11" i="7"/>
  <c r="I11" i="7"/>
  <c r="T183" i="9" l="1"/>
  <c r="G60" i="2"/>
  <c r="K34" i="21" l="1"/>
  <c r="K46" i="21" l="1"/>
  <c r="I46" i="21"/>
  <c r="G46" i="21"/>
</calcChain>
</file>

<file path=xl/sharedStrings.xml><?xml version="1.0" encoding="utf-8"?>
<sst xmlns="http://schemas.openxmlformats.org/spreadsheetml/2006/main" count="1016" uniqueCount="380">
  <si>
    <t>صندوق سرمایه گذاری بخشی صنایع سورنا</t>
  </si>
  <si>
    <t>صورت وضعیت پرتفوی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</si>
  <si>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</si>
  <si>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</si>
  <si>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</si>
  <si>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</si>
  <si>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</si>
  <si>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</si>
  <si>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</si>
  <si>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</si>
  <si>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</si>
  <si>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</si>
  <si>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</si>
  <si>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</si>
  <si>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</si>
  <si>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اختیارخ وبملت-2347-1404/03/21</t>
  </si>
  <si>
    <t>ایران خودرو دیزل</t>
  </si>
  <si>
    <t>ایران‌ تایر</t>
  </si>
  <si>
    <t>ایران‌ خودرو</t>
  </si>
  <si>
    <t>ایمن خودرو شرق</t>
  </si>
  <si>
    <t>بانک  پاسارگاد</t>
  </si>
  <si>
    <t>بانک تجارت</t>
  </si>
  <si>
    <t>بانک سامان</t>
  </si>
  <si>
    <t>بانک سینا</t>
  </si>
  <si>
    <t>بانک صادرات ایران</t>
  </si>
  <si>
    <t>بانک ملت</t>
  </si>
  <si>
    <t>بانک‌اقتصادنوین‌</t>
  </si>
  <si>
    <t>بهنوش‌ ایران‌</t>
  </si>
  <si>
    <t>بیمه اتکایی ایران معین</t>
  </si>
  <si>
    <t>پالایش نفت بندرعباس</t>
  </si>
  <si>
    <t>پالایش نفت تهران</t>
  </si>
  <si>
    <t>پالایش نفت لاوان</t>
  </si>
  <si>
    <t>پخش البرز</t>
  </si>
  <si>
    <t>توسعه سرمایه و صنعت غدیر</t>
  </si>
  <si>
    <t>توسعه نیشکر و  صنایع جانبی</t>
  </si>
  <si>
    <t>توسعه‌ معادن‌ روی‌ ایران‌</t>
  </si>
  <si>
    <t>تولیدی برنا باطری</t>
  </si>
  <si>
    <t>ح.کشتیرانی دریای خزر</t>
  </si>
  <si>
    <t>حفاری شمال</t>
  </si>
  <si>
    <t>ذوب آهن اصفهان</t>
  </si>
  <si>
    <t>زامیاد</t>
  </si>
  <si>
    <t>سرمایه گذاری امین مهرگان</t>
  </si>
  <si>
    <t>سوژمیران</t>
  </si>
  <si>
    <t>صنایع ارتباطی آوا</t>
  </si>
  <si>
    <t>صنعتی بهپاک</t>
  </si>
  <si>
    <t>صنعتی مینو</t>
  </si>
  <si>
    <t>فرآورده های دامی ولبنی دالاهو</t>
  </si>
  <si>
    <t>فولاد  خوزستان</t>
  </si>
  <si>
    <t>فولاد مبارکه اصفهان</t>
  </si>
  <si>
    <t>فولاد هرمزگان جنوب</t>
  </si>
  <si>
    <t>فولاد کاوه جنوب کیش</t>
  </si>
  <si>
    <t>گروه مپنا (سهامی عام)</t>
  </si>
  <si>
    <t>گروه‌صنعتی‌سپاهان‌</t>
  </si>
  <si>
    <t>گسترش‌سرمایه‌گذاری‌ایران‌خودرو</t>
  </si>
  <si>
    <t>گواهي سپرده کالايي شمش طلا</t>
  </si>
  <si>
    <t>گواهي سپرده کالايي شمش نقره</t>
  </si>
  <si>
    <t>مدیریت نیروگاهی ایرانیان مپنا</t>
  </si>
  <si>
    <t>ملی‌ صنایع‌ مس‌ ایران‌</t>
  </si>
  <si>
    <t>نساجی بابکان</t>
  </si>
  <si>
    <t>نورایستا پلاستیک</t>
  </si>
  <si>
    <t>نوردوقطعات‌ فولادی‌</t>
  </si>
  <si>
    <t>کانی کربن طبس</t>
  </si>
  <si>
    <t>کشت و دام گلدشت نمونه اصفهان</t>
  </si>
  <si>
    <t>کشتیرانی جمهوری اسلامی ایران</t>
  </si>
  <si>
    <t>کشتیرانی دریای خزر</t>
  </si>
  <si>
    <t>آلومینای ایران</t>
  </si>
  <si>
    <t>اقتصادی و خودکفایی آزادگان</t>
  </si>
  <si>
    <t>بهار رز عالیس چناران</t>
  </si>
  <si>
    <t>پاکدیس</t>
  </si>
  <si>
    <t>پگاه‌آذربایجان‌غربی‌</t>
  </si>
  <si>
    <t>تولیدی‌مهرام‌</t>
  </si>
  <si>
    <t>دشت‌ مرغاب‌</t>
  </si>
  <si>
    <t>سالمین‌</t>
  </si>
  <si>
    <t>سپید ماکیان</t>
  </si>
  <si>
    <t>سیمرغ</t>
  </si>
  <si>
    <t>شوکو پارس</t>
  </si>
  <si>
    <t>شیر پاستوریزه پگاه فارس</t>
  </si>
  <si>
    <t>شیر پاستوریزه پگاه گلپایگان</t>
  </si>
  <si>
    <t>شیر پاستوریزه پگاه گلستان</t>
  </si>
  <si>
    <t>شیرپاستوریزه‌پگاه‌اصفهان‌</t>
  </si>
  <si>
    <t>صنعت غذایی کورش</t>
  </si>
  <si>
    <t>صنعتی زر ماکارون</t>
  </si>
  <si>
    <t>فنرسازی‌خاور</t>
  </si>
  <si>
    <t>گروه کارخانجات صنعتی تبرک</t>
  </si>
  <si>
    <t>نشاسته و گلوکز آردینه</t>
  </si>
  <si>
    <t>ویتانا</t>
  </si>
  <si>
    <t>کشاورزی و دامپروری بینالود</t>
  </si>
  <si>
    <t>کشت و صنعت جوین</t>
  </si>
  <si>
    <t>کشت‌ و صنعت‌ چین‌ چین</t>
  </si>
  <si>
    <t>کشت‌وصنعت‌پیاذر</t>
  </si>
  <si>
    <t>مبین انرژی خلیج فارس</t>
  </si>
  <si>
    <t>گروه سرمایه گذاری لقمان</t>
  </si>
  <si>
    <t>پالایش نفت اصفهان</t>
  </si>
  <si>
    <t>مدیریت انرژی امید  تابان هور</t>
  </si>
  <si>
    <t>کشت و صنعت شهداب ناب خراسان</t>
  </si>
  <si>
    <t>فولاد امیرکبیرکاشان</t>
  </si>
  <si>
    <t>ایران‌ ترانسفو</t>
  </si>
  <si>
    <t>نفت‌ پارس‌</t>
  </si>
  <si>
    <t>بیسکویت‌  گرجی‌</t>
  </si>
  <si>
    <t>پارس‌ مینو</t>
  </si>
  <si>
    <t>سیمان فارس و خوزستان</t>
  </si>
  <si>
    <t>سرمایه گذاری مهر</t>
  </si>
  <si>
    <t>سرمایه‌گذاری‌ سایپا</t>
  </si>
  <si>
    <t>ماشین‌ سازی‌ اراک‌</t>
  </si>
  <si>
    <t>مس‌ شهیدباهنر</t>
  </si>
  <si>
    <t>کشت و دامداری فکا</t>
  </si>
  <si>
    <t>ح .بیمه ایران - معین</t>
  </si>
  <si>
    <t>کارخانجات‌تولیدی‌شیشه‌رازی‌</t>
  </si>
  <si>
    <t>معدنی‌وصنعتی‌چادرملو</t>
  </si>
  <si>
    <t>معدنی و صنعتی گل گهر</t>
  </si>
  <si>
    <t>گروه سرمایه گذاری میراث فرهنگی</t>
  </si>
  <si>
    <t>توسعه‌معادن‌وفلزات‌</t>
  </si>
  <si>
    <t>توسعه معدنی و صنعتی صبانور</t>
  </si>
  <si>
    <t>نفت‌ بهران‌</t>
  </si>
  <si>
    <t>گلوکوزان‌</t>
  </si>
  <si>
    <t>ح . دشت‌ مرغاب‌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</si>
  <si>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</si>
  <si>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</si>
  <si>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</si>
  <si>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</si>
  <si>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</si>
  <si>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</si>
  <si>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</si>
  <si>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</si>
  <si>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</si>
  <si>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</si>
  <si>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</si>
  <si>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</si>
  <si>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فولاد-6480-1404/03/13</t>
  </si>
  <si>
    <t>اختیار خرید</t>
  </si>
  <si>
    <t>-</t>
  </si>
  <si>
    <t>موقعیت فروش</t>
  </si>
  <si>
    <t>1404/03/13</t>
  </si>
  <si>
    <t>اختیارخ فولاد-6000-1404/05/15</t>
  </si>
  <si>
    <t>1404/05/15</t>
  </si>
  <si>
    <t>اختیارخ فولاد-6500-1404/05/15</t>
  </si>
  <si>
    <t>موقعیت خرید</t>
  </si>
  <si>
    <t>1404/03/21</t>
  </si>
  <si>
    <t>اطلاعات آماری مرتبط با قراردادهای آتی توسط صندوق سرمایه گذاری: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</si>
  <si>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</si>
  <si>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</si>
  <si>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</si>
  <si>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</si>
  <si>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</si>
  <si>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</si>
  <si>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</si>
  <si>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فارس07-بدون ضامن</t>
  </si>
  <si>
    <t>بله</t>
  </si>
  <si>
    <t>1403/03/07</t>
  </si>
  <si>
    <t>1407/03/07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</si>
  <si>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</si>
  <si>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</si>
  <si>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</si>
  <si>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</si>
  <si>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</si>
  <si>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</si>
  <si>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</si>
  <si>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</si>
  <si>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</si>
  <si>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</si>
  <si>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</si>
  <si>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</si>
  <si>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</si>
  <si>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</si>
  <si>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</si>
  <si>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</si>
  <si>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</si>
  <si>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</si>
  <si>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</si>
  <si>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</si>
  <si>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</si>
  <si>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</si>
  <si>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</si>
  <si>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</si>
  <si>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</si>
  <si>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گواهی سپرده شمش نقره CD1GOC0001</t>
  </si>
  <si>
    <t>پتروشیمی جم پیلن</t>
  </si>
  <si>
    <t>پلیمر آریا ساسول</t>
  </si>
  <si>
    <t>بهساز کاشانه تهران</t>
  </si>
  <si>
    <t>غلتک سازان سپاهان</t>
  </si>
  <si>
    <t>سیمان‌سپاهان‌</t>
  </si>
  <si>
    <t>کالسیمین‌</t>
  </si>
  <si>
    <t>تراکتورسازی‌ایران‌</t>
  </si>
  <si>
    <t>سیمان‌ صوفیان‌</t>
  </si>
  <si>
    <t>تولیدی چدن سازان</t>
  </si>
  <si>
    <t>کویر تایر</t>
  </si>
  <si>
    <t>پاکسان‌</t>
  </si>
  <si>
    <t>صبا فولاد خلیج فارس</t>
  </si>
  <si>
    <t>پتروشیمی پارس</t>
  </si>
  <si>
    <t>گروه‌بهمن‌</t>
  </si>
  <si>
    <t>پتروشیمی فناوران</t>
  </si>
  <si>
    <t>فروسیلیسیم خمین</t>
  </si>
  <si>
    <t>فولاد سیرجان ایرانیان</t>
  </si>
  <si>
    <t>پتروشیمی نوری</t>
  </si>
  <si>
    <t>ح .مدیریت انرژی امید تابان هور</t>
  </si>
  <si>
    <t>پتروشیمی زاگرس</t>
  </si>
  <si>
    <t>صنایع پتروشیمی خلیج فارس</t>
  </si>
  <si>
    <t>پارس فولاد سبزوار</t>
  </si>
  <si>
    <t>س. نفت و گاز و پتروشیمی تأمین</t>
  </si>
  <si>
    <t>فرآوری‌موادمعدنی‌ایران‌</t>
  </si>
  <si>
    <t>گروه مدیریت سرمایه گذاری امید</t>
  </si>
  <si>
    <t>فولاد خراسان</t>
  </si>
  <si>
    <t>گروه مالی صبا تامین</t>
  </si>
  <si>
    <t>فرآوری معدنی اپال کانی پارس</t>
  </si>
  <si>
    <t>مخابرات ایران</t>
  </si>
  <si>
    <t>پتروشیمی مارون</t>
  </si>
  <si>
    <t>سرمایه‌گذاری‌صندوق‌بازنشستگی‌</t>
  </si>
  <si>
    <t>سرمایه گذاری خوارزمی</t>
  </si>
  <si>
    <t>توکاریل</t>
  </si>
  <si>
    <t>پتروشیمی جم</t>
  </si>
  <si>
    <t>پویا زرکان آق دره</t>
  </si>
  <si>
    <t>گ.س.وت.ص.پتروشیمی خلیج فارس</t>
  </si>
  <si>
    <t>کشت و صنعت بین الملل چین چین</t>
  </si>
  <si>
    <t>گروه مالی شهر</t>
  </si>
  <si>
    <t>سرمایه گذاری دارویی تامین</t>
  </si>
  <si>
    <t>سیمان‌ شرق‌</t>
  </si>
  <si>
    <t>سرمایه گذاری صدرتامین</t>
  </si>
  <si>
    <t>نورد آلومینیوم‌</t>
  </si>
  <si>
    <t>بانک گردشگری</t>
  </si>
  <si>
    <t>داروسازی‌ کوثر</t>
  </si>
  <si>
    <t>دارویی و نهاده های زاگرس دارو</t>
  </si>
  <si>
    <t>تولیدی و صنعتی گوهرفام</t>
  </si>
  <si>
    <t>آنتی بیوتیک سازی ایران</t>
  </si>
  <si>
    <t>پالایش نفت تبریز</t>
  </si>
  <si>
    <t>نفت سپاهان</t>
  </si>
  <si>
    <t>سرمایه‌گذاری‌بهمن‌</t>
  </si>
  <si>
    <t>گروه‌ صنعتی‌ بارز</t>
  </si>
  <si>
    <t>پتروشیمی بوعلی سینا</t>
  </si>
  <si>
    <t>سرمایه‌گذاری‌غدیر(هلدینگ‌</t>
  </si>
  <si>
    <t>سرمایه گذاری تامین اجتماعی</t>
  </si>
  <si>
    <t>پتروشیمی پردیس</t>
  </si>
  <si>
    <t>سایپا دیزل</t>
  </si>
  <si>
    <t>بانک‌پارسیان‌</t>
  </si>
  <si>
    <t>توسعه خدمات دریایی وبندری سینا</t>
  </si>
  <si>
    <t>توسعه نیشکر و صنایع جانبی</t>
  </si>
  <si>
    <t>صندوق س.بخشی صنایع سورنا-ب</t>
  </si>
  <si>
    <t>عنوان</t>
  </si>
  <si>
    <t>درآمد سود اوراق</t>
  </si>
  <si>
    <t>اسناد خزانه-م13بودجه02-051021</t>
  </si>
  <si>
    <t>اسنادخزانه-م10بودجه02-051112</t>
  </si>
  <si>
    <t>اسنادخزانه-م1بودجه02-050325</t>
  </si>
  <si>
    <t>اسنادخزانه-م2بودجه02-050923</t>
  </si>
  <si>
    <t>اسناد خزانه-م12بودجه02-050916</t>
  </si>
  <si>
    <t>اسناد خزانه-م11بودجه02-050720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</si>
  <si>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</si>
  <si>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</si>
  <si>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</si>
  <si>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</si>
  <si>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</si>
  <si>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</si>
  <si>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</si>
  <si>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</si>
  <si>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</si>
  <si>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</si>
  <si>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سود سپرده بانکی و گواهی سپرده</t>
  </si>
  <si>
    <t>درصد سود به میانگین سپرده</t>
  </si>
  <si>
    <t>سپرده کوتاه مدت بانک ملت بهار جنوبی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</si>
  <si>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</si>
  <si>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</si>
  <si>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</si>
  <si>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</si>
  <si>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</si>
  <si>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</si>
  <si>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</si>
  <si>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</si>
  <si>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</si>
  <si>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</si>
  <si>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1403/04/10</t>
  </si>
  <si>
    <t>1403/05/16</t>
  </si>
  <si>
    <t>1403/04/31</t>
  </si>
  <si>
    <t>1403/04/16</t>
  </si>
  <si>
    <t>1403/09/13</t>
  </si>
  <si>
    <t>1403/12/18</t>
  </si>
  <si>
    <t>1403/05/24</t>
  </si>
  <si>
    <t>1403/04/30</t>
  </si>
  <si>
    <t>1403/04/23</t>
  </si>
  <si>
    <t>1403/06/28</t>
  </si>
  <si>
    <t>1403/12/22</t>
  </si>
  <si>
    <t>1403/04/28</t>
  </si>
  <si>
    <t>1403/10/18</t>
  </si>
  <si>
    <t>1403/12/20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</si>
  <si>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</si>
  <si>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</si>
  <si>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</si>
  <si>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</si>
  <si>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</si>
  <si>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</si>
  <si>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</si>
  <si>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</si>
  <si>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</si>
  <si>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</si>
  <si>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</si>
  <si>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</si>
  <si>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</si>
  <si>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</si>
  <si>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</si>
  <si>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</si>
  <si>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</si>
  <si>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</si>
  <si>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</si>
  <si>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فولاد1</t>
  </si>
  <si>
    <t>ضفلا30531</t>
  </si>
  <si>
    <t>ضفلا50231</t>
  </si>
  <si>
    <t>وتجارت1</t>
  </si>
  <si>
    <t>ضجار40181</t>
  </si>
  <si>
    <t>اهرم1</t>
  </si>
  <si>
    <t>طهرم90051</t>
  </si>
  <si>
    <t>طهرم90071</t>
  </si>
  <si>
    <t>ضهرم90101</t>
  </si>
  <si>
    <t>طهرم90081</t>
  </si>
  <si>
    <t>وبملت1</t>
  </si>
  <si>
    <t>ضملت01171</t>
  </si>
  <si>
    <t>ضفلا12101</t>
  </si>
  <si>
    <t>ضفلا90181</t>
  </si>
  <si>
    <t>ضفلا12081</t>
  </si>
  <si>
    <t>ضفلا01201</t>
  </si>
  <si>
    <t>ضفلا90191</t>
  </si>
  <si>
    <t>ضفلا01191</t>
  </si>
  <si>
    <t>ضفلا12071</t>
  </si>
  <si>
    <t>طفلا01171</t>
  </si>
  <si>
    <t>ضفلا90171</t>
  </si>
  <si>
    <t>ضفلا01181</t>
  </si>
  <si>
    <t>شستا1</t>
  </si>
  <si>
    <t>ضستا10421</t>
  </si>
  <si>
    <t>ضستا10381</t>
  </si>
  <si>
    <t>ضستا10401</t>
  </si>
  <si>
    <t>ضستا11311</t>
  </si>
  <si>
    <t>درآمد ناشی از تغییر قیمت اوراق بهادار</t>
  </si>
  <si>
    <t>سود و زیان ناشی از تغییر قیمت</t>
  </si>
  <si>
    <t>ضفلا50221</t>
  </si>
  <si>
    <t>سرمایه‌گذاری‌ رنا</t>
  </si>
  <si>
    <t>سرمایه‌گذاری‌توکافولاد</t>
  </si>
  <si>
    <t xml:space="preserve">گروه مپنا </t>
  </si>
  <si>
    <t>صندوق سرمایه گذاری بخشی صنایع سورنا - نماد روئین</t>
  </si>
  <si>
    <t>صندوق سرمایه گذاری بخشی صنایع سورنا-نماد روئین</t>
  </si>
  <si>
    <t>2-4- سایر درآمدها</t>
  </si>
  <si>
    <t>2-3- درآمد حاصل از سرمایه­گذاری در سپرده بانکی و گواهی سپرده</t>
  </si>
  <si>
    <t>2-2- درآمد حاصل از سرمایه­گذاری در اوراق بهادار با درآمد ثابت</t>
  </si>
  <si>
    <t>1-3- سرمایه‌گذاری در  سپرده‌ بانکی</t>
  </si>
  <si>
    <t>1-2-سرمایه‌گذاری در اوراق بهادار با درآمد ثابت یا علی‌الحساب</t>
  </si>
  <si>
    <t>1- سرمایه گذاری ها</t>
  </si>
  <si>
    <t>1-1-سرمایه گذاری در سهام و حق تقدم سهام</t>
  </si>
  <si>
    <t>گروه مپنا</t>
  </si>
  <si>
    <t>سود (زیان) ناشی از تسویه اختیار معامله سهام</t>
  </si>
  <si>
    <t>2-3</t>
  </si>
  <si>
    <t>2-4</t>
  </si>
  <si>
    <t>2-1</t>
  </si>
  <si>
    <t>2-1- درآمد حاصل از سرمایه­گذاری در سهام و حق تقدم سهام</t>
  </si>
  <si>
    <t>توسعه‌ صنایع‌ بهشهر</t>
  </si>
  <si>
    <t>2- درآمد حاصل از سرمایه گذاری ها</t>
  </si>
  <si>
    <t>سرمایه‌گذاری‌غدیر</t>
  </si>
  <si>
    <t>برای ماه منتهی به 1404/03/31</t>
  </si>
  <si>
    <t>1404/03/31</t>
  </si>
  <si>
    <t>پویا</t>
  </si>
  <si>
    <t>فجر انرژی خلیج فارس</t>
  </si>
  <si>
    <t>صنایع غذایی رضوی</t>
  </si>
  <si>
    <t>اختیارخ وبملت-2000-1404/04/25</t>
  </si>
  <si>
    <t>صنایع شیمیایی کیمیاگران امروز</t>
  </si>
  <si>
    <t>1404/04/25</t>
  </si>
  <si>
    <t>اختیارخ وبملت-3250-1404/05/22</t>
  </si>
  <si>
    <t>اختیارخ وبملت-3500-1404/05/22</t>
  </si>
  <si>
    <t>اختیارخ وبملت-3750-1404/05/22</t>
  </si>
  <si>
    <t>اختیارخ وبملت-4000-1404/05/22</t>
  </si>
  <si>
    <t>اختیارخ وبملت-4500-1404/05/22</t>
  </si>
  <si>
    <t>1404/05/22</t>
  </si>
  <si>
    <t>1404/03/03</t>
  </si>
  <si>
    <t>1404/03/04</t>
  </si>
  <si>
    <t>1404/03/05</t>
  </si>
  <si>
    <t>1404/03/18</t>
  </si>
  <si>
    <t>ضفلا30501</t>
  </si>
  <si>
    <t>ضملت50201</t>
  </si>
  <si>
    <t>ضملت50211</t>
  </si>
  <si>
    <t>ضملت50221</t>
  </si>
  <si>
    <t>ضملت50231</t>
  </si>
  <si>
    <t>ضملت50241</t>
  </si>
  <si>
    <t>1404/03/06</t>
  </si>
  <si>
    <t>سرمایه‌گذاری‌توکافولاد(هلدینگ</t>
  </si>
  <si>
    <t>1404/03/25</t>
  </si>
  <si>
    <t>1404/03/10</t>
  </si>
  <si>
    <t>1404/03/28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</si>
</sst>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62AC"/>
      <name val="B Titr"/>
      <charset val="178"/>
    </font>
    <font>
      <sz val="12"/>
      <color rgb="FF000000"/>
      <name val="Arial"/>
      <family val="2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59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horizontal="center" vertical="center" readingOrder="2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4" fillId="2" borderId="2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left"/>
    </xf>
    <xf numFmtId="38" fontId="0" fillId="2" borderId="0" xfId="0" applyNumberFormat="1" applyFill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4" xfId="0" applyNumberFormat="1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2" xfId="0" applyNumberFormat="1" applyFont="1" applyBorder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3" fontId="4" fillId="2" borderId="0" xfId="0" applyNumberFormat="1" applyFont="1" applyFill="1" applyAlignment="1">
      <alignment horizontal="right" vertical="top"/>
    </xf>
    <xf numFmtId="38" fontId="0" fillId="2" borderId="0" xfId="0" applyNumberForma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 readingOrder="2"/>
    </xf>
    <xf numFmtId="9" fontId="4" fillId="0" borderId="7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3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38" fontId="0" fillId="2" borderId="0" xfId="0" applyNumberFormat="1" applyFill="1" applyAlignment="1">
      <alignment horizontal="lef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8" fontId="3" fillId="2" borderId="5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4" fontId="3" fillId="2" borderId="5" xfId="0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2" borderId="0" xfId="0" applyNumberFormat="1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38" fontId="3" fillId="2" borderId="9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8" fontId="10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3" fillId="2" borderId="10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38" fontId="3" fillId="2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 readingOrder="2"/>
    </xf>
    <xf numFmtId="3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38" fontId="4" fillId="2" borderId="4" xfId="0" applyNumberFormat="1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38" fontId="3" fillId="2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C941090-5A8E-4528-9244-DD1378FFEBC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49"/>
  <sheetViews>
    <sheetView rightToLeft="1" view="pageBreakPreview" zoomScaleNormal="100" zoomScaleSheetLayoutView="100" workbookViewId="0">
      <selection activeCell="D1" sqref="D1"/>
    </sheetView>
  </sheetViews>
  <sheetFormatPr defaultRowHeight="12.75" x14ac:dyDescent="0.2"/>
  <cols>
    <col min="1" max="1" width="21.140625" customWidth="1"/>
    <col min="2" max="2" width="28.5703125" customWidth="1"/>
    <col min="3" max="3" width="45.85546875" customWidth="1"/>
  </cols>
  <sheetData>
    <row r="1" spans="1:3" ht="30" customHeight="1" x14ac:dyDescent="0.2"/>
    <row r="2" spans="1:3" ht="30" customHeight="1" x14ac:dyDescent="0.2"/>
    <row r="3" spans="1:3" ht="30" customHeight="1" x14ac:dyDescent="0.2"/>
    <row r="4" spans="1:3" ht="30" customHeight="1" x14ac:dyDescent="0.2"/>
    <row r="5" spans="1:3" ht="30" customHeight="1" x14ac:dyDescent="0.2">
      <c r="B5" s="113"/>
    </row>
    <row r="6" spans="1:3" ht="30" customHeight="1" x14ac:dyDescent="0.2">
      <c r="B6" s="113"/>
    </row>
    <row r="7" spans="1:3" ht="30" customHeight="1" x14ac:dyDescent="0.2">
      <c r="A7" s="112" t="s">
        <v>333</v>
      </c>
      <c r="B7" s="112"/>
      <c r="C7" s="112"/>
    </row>
    <row r="8" spans="1:3" ht="30" customHeight="1" x14ac:dyDescent="0.2">
      <c r="A8" s="112" t="s">
        <v>1</v>
      </c>
      <c r="B8" s="112"/>
      <c r="C8" s="112"/>
    </row>
    <row r="9" spans="1:3" ht="30" customHeight="1" x14ac:dyDescent="0.2">
      <c r="A9" s="112" t="s">
        <v>351</v>
      </c>
      <c r="B9" s="112"/>
      <c r="C9" s="112"/>
    </row>
    <row r="10" spans="1:3" ht="30" customHeight="1" x14ac:dyDescent="0.2"/>
    <row r="11" spans="1:3" ht="30" customHeight="1" x14ac:dyDescent="0.2"/>
    <row r="12" spans="1:3" ht="30" customHeight="1" x14ac:dyDescent="0.2"/>
    <row r="13" spans="1:3" ht="30" customHeight="1" x14ac:dyDescent="0.2"/>
    <row r="14" spans="1:3" ht="30" customHeight="1" x14ac:dyDescent="0.2"/>
    <row r="15" spans="1:3" ht="30" customHeight="1" x14ac:dyDescent="0.2"/>
    <row r="16" spans="1:3" ht="30" customHeight="1" x14ac:dyDescent="0.2"/>
    <row r="17" customFormat="1" ht="30" customHeight="1" x14ac:dyDescent="0.2"/>
    <row r="18" customFormat="1" ht="30" customHeight="1" x14ac:dyDescent="0.2"/>
    <row r="19" customFormat="1" ht="30" customHeight="1" x14ac:dyDescent="0.2"/>
    <row r="20" customFormat="1" ht="30" customHeight="1" x14ac:dyDescent="0.2"/>
    <row r="21" customFormat="1" ht="30" customHeight="1" x14ac:dyDescent="0.2"/>
    <row r="22" customFormat="1" ht="30" customHeight="1" x14ac:dyDescent="0.2"/>
    <row r="23" customFormat="1" ht="30" customHeight="1" x14ac:dyDescent="0.2"/>
    <row r="24" customFormat="1" ht="30" customHeight="1" x14ac:dyDescent="0.2"/>
    <row r="25" customFormat="1" ht="30" customHeight="1" x14ac:dyDescent="0.2"/>
    <row r="26" customFormat="1" ht="30" customHeight="1" x14ac:dyDescent="0.2"/>
    <row r="27" customFormat="1" ht="30" customHeight="1" x14ac:dyDescent="0.2"/>
    <row r="28" customFormat="1" ht="30" customHeight="1" x14ac:dyDescent="0.2"/>
    <row r="29" customFormat="1" ht="30" customHeight="1" x14ac:dyDescent="0.2"/>
    <row r="30" customFormat="1" ht="30" customHeight="1" x14ac:dyDescent="0.2"/>
    <row r="31" customFormat="1" ht="30" customHeight="1" x14ac:dyDescent="0.2"/>
    <row r="32" customFormat="1" ht="30" customHeight="1" x14ac:dyDescent="0.2"/>
    <row r="33" customFormat="1" ht="30" customHeight="1" x14ac:dyDescent="0.2"/>
    <row r="34" customFormat="1" ht="30" customHeight="1" x14ac:dyDescent="0.2"/>
    <row r="35" customFormat="1" ht="30" customHeight="1" x14ac:dyDescent="0.2"/>
    <row r="36" customFormat="1" ht="30" customHeight="1" x14ac:dyDescent="0.2"/>
    <row r="37" customFormat="1" ht="30" customHeight="1" x14ac:dyDescent="0.2"/>
    <row r="38" customFormat="1" ht="30" customHeight="1" x14ac:dyDescent="0.2"/>
    <row r="39" customFormat="1" ht="30" customHeight="1" x14ac:dyDescent="0.2"/>
    <row r="40" customFormat="1" ht="30" customHeight="1" x14ac:dyDescent="0.2"/>
    <row r="41" customFormat="1" ht="30" customHeight="1" x14ac:dyDescent="0.2"/>
    <row r="42" customFormat="1" ht="30" customHeight="1" x14ac:dyDescent="0.2"/>
    <row r="43" customFormat="1" ht="30" customHeight="1" x14ac:dyDescent="0.2"/>
    <row r="44" customFormat="1" ht="30" customHeight="1" x14ac:dyDescent="0.2"/>
    <row r="45" customFormat="1" ht="30" customHeight="1" x14ac:dyDescent="0.2"/>
    <row r="46" customFormat="1" ht="30" customHeight="1" x14ac:dyDescent="0.2"/>
    <row r="47" customFormat="1" ht="30" customHeight="1" x14ac:dyDescent="0.2"/>
    <row r="48" customFormat="1" ht="30" customHeight="1" x14ac:dyDescent="0.2"/>
    <row r="49" customFormat="1" ht="30" customHeight="1" x14ac:dyDescent="0.2"/>
  </sheetData>
  <mergeCells count="4">
    <mergeCell ref="A8:C8"/>
    <mergeCell ref="A9:C9"/>
    <mergeCell ref="B5:B6"/>
    <mergeCell ref="A7:C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K13"/>
  <sheetViews>
    <sheetView rightToLeft="1" view="pageBreakPreview" zoomScaleNormal="100" zoomScaleSheetLayoutView="100" workbookViewId="0">
      <selection activeCell="L1" sqref="L1"/>
    </sheetView>
  </sheetViews>
  <sheetFormatPr defaultRowHeight="30" customHeight="1" x14ac:dyDescent="0.2"/>
  <cols>
    <col min="1" max="1" width="5.140625" customWidth="1"/>
    <col min="2" max="2" width="40.28515625" customWidth="1"/>
    <col min="3" max="3" width="1.28515625" customWidth="1"/>
    <col min="4" max="4" width="22.28515625" customWidth="1"/>
    <col min="5" max="5" width="1.28515625" customWidth="1"/>
    <col min="6" max="6" width="19.2851562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1" ht="30" customHeight="1" x14ac:dyDescent="0.2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30" customHeight="1" x14ac:dyDescent="0.2">
      <c r="A2" s="125" t="s">
        <v>158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1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1" ht="30" customHeight="1" x14ac:dyDescent="0.2">
      <c r="A4" s="119" t="s">
        <v>336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30" customHeight="1" x14ac:dyDescent="0.2">
      <c r="D5" s="130" t="s">
        <v>168</v>
      </c>
      <c r="E5" s="130"/>
      <c r="F5" s="130"/>
      <c r="H5" s="130" t="s">
        <v>169</v>
      </c>
      <c r="I5" s="130"/>
      <c r="J5" s="130"/>
    </row>
    <row r="6" spans="1:11" ht="45" customHeight="1" x14ac:dyDescent="0.2">
      <c r="A6" s="130" t="s">
        <v>253</v>
      </c>
      <c r="B6" s="130"/>
      <c r="D6" s="11" t="s">
        <v>254</v>
      </c>
      <c r="E6" s="2"/>
      <c r="F6" s="11" t="s">
        <v>255</v>
      </c>
      <c r="H6" s="11" t="s">
        <v>254</v>
      </c>
      <c r="I6" s="2"/>
      <c r="J6" s="11" t="s">
        <v>255</v>
      </c>
    </row>
    <row r="7" spans="1:11" ht="30" customHeight="1" x14ac:dyDescent="0.2">
      <c r="A7" s="124" t="s">
        <v>154</v>
      </c>
      <c r="B7" s="124"/>
      <c r="C7" s="14"/>
      <c r="D7" s="23">
        <v>2074890</v>
      </c>
      <c r="E7" s="15"/>
      <c r="F7" s="46"/>
      <c r="G7" s="15"/>
      <c r="H7" s="23">
        <v>3067983</v>
      </c>
      <c r="I7" s="18"/>
      <c r="J7" s="45"/>
    </row>
    <row r="8" spans="1:11" ht="30" customHeight="1" x14ac:dyDescent="0.2">
      <c r="A8" s="132" t="s">
        <v>155</v>
      </c>
      <c r="B8" s="132"/>
      <c r="C8" s="14"/>
      <c r="D8" s="24">
        <v>134523</v>
      </c>
      <c r="E8" s="15"/>
      <c r="F8" s="56"/>
      <c r="G8" s="15"/>
      <c r="H8" s="24">
        <v>16753652417</v>
      </c>
      <c r="I8" s="18"/>
      <c r="J8" s="57"/>
    </row>
    <row r="9" spans="1:11" ht="30" customHeight="1" x14ac:dyDescent="0.2">
      <c r="A9" s="132" t="s">
        <v>256</v>
      </c>
      <c r="B9" s="132"/>
      <c r="C9" s="14"/>
      <c r="D9" s="24">
        <v>0</v>
      </c>
      <c r="E9" s="15"/>
      <c r="F9" s="56"/>
      <c r="G9" s="15"/>
      <c r="H9" s="24">
        <v>2242</v>
      </c>
      <c r="I9" s="18"/>
      <c r="J9" s="57"/>
    </row>
    <row r="10" spans="1:11" ht="30" customHeight="1" x14ac:dyDescent="0.2">
      <c r="A10" s="132" t="s">
        <v>156</v>
      </c>
      <c r="B10" s="132"/>
      <c r="C10" s="14"/>
      <c r="D10" s="24">
        <v>22852</v>
      </c>
      <c r="E10" s="15"/>
      <c r="F10" s="56"/>
      <c r="G10" s="15"/>
      <c r="H10" s="24">
        <v>570937</v>
      </c>
      <c r="I10" s="18"/>
      <c r="J10" s="57"/>
    </row>
    <row r="11" spans="1:11" ht="30" customHeight="1" x14ac:dyDescent="0.2">
      <c r="A11" s="132" t="s">
        <v>157</v>
      </c>
      <c r="B11" s="132"/>
      <c r="C11" s="14"/>
      <c r="D11" s="24">
        <v>14636</v>
      </c>
      <c r="E11" s="15"/>
      <c r="F11" s="56"/>
      <c r="G11" s="15"/>
      <c r="H11" s="24">
        <v>2079633139</v>
      </c>
      <c r="I11" s="18"/>
      <c r="J11" s="57"/>
    </row>
    <row r="12" spans="1:11" ht="30" customHeight="1" thickBot="1" x14ac:dyDescent="0.25">
      <c r="A12" s="125"/>
      <c r="B12" s="125"/>
      <c r="C12" s="14"/>
      <c r="D12" s="16">
        <f>SUM(D7:D11)</f>
        <v>2246901</v>
      </c>
      <c r="E12" s="54">
        <f t="shared" ref="E12:G12" si="0">E7+E8+E9+E10+E11</f>
        <v>0</v>
      </c>
      <c r="F12" s="16"/>
      <c r="G12" s="54">
        <f t="shared" si="0"/>
        <v>0</v>
      </c>
      <c r="H12" s="16">
        <f>SUM(H7:H11)</f>
        <v>18836926718</v>
      </c>
      <c r="I12" s="58"/>
      <c r="J12" s="59"/>
    </row>
    <row r="13" spans="1:11" ht="30" customHeight="1" thickTop="1" x14ac:dyDescent="0.2">
      <c r="A13" s="14"/>
      <c r="B13" s="14"/>
      <c r="C13" s="14"/>
      <c r="D13" s="14"/>
      <c r="E13" s="14"/>
      <c r="F13" s="14"/>
      <c r="G13" s="14"/>
      <c r="H13" s="14"/>
    </row>
  </sheetData>
  <mergeCells count="13">
    <mergeCell ref="A1:J1"/>
    <mergeCell ref="A2:J2"/>
    <mergeCell ref="A3:J3"/>
    <mergeCell ref="D5:F5"/>
    <mergeCell ref="H5:J5"/>
    <mergeCell ref="A4:K4"/>
    <mergeCell ref="A11:B11"/>
    <mergeCell ref="A12:B12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G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 x14ac:dyDescent="0.2"/>
  <cols>
    <col min="1" max="1" width="5.140625" customWidth="1"/>
    <col min="2" max="2" width="36.710937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7" ht="30" customHeight="1" x14ac:dyDescent="0.2">
      <c r="A1" s="125" t="s">
        <v>333</v>
      </c>
      <c r="B1" s="125"/>
      <c r="C1" s="125"/>
      <c r="D1" s="125"/>
      <c r="E1" s="125"/>
      <c r="F1" s="125"/>
    </row>
    <row r="2" spans="1:7" ht="30" customHeight="1" x14ac:dyDescent="0.2">
      <c r="A2" s="125" t="s">
        <v>158</v>
      </c>
      <c r="B2" s="125"/>
      <c r="C2" s="125"/>
      <c r="D2" s="125"/>
      <c r="E2" s="125"/>
      <c r="F2" s="125"/>
    </row>
    <row r="3" spans="1:7" ht="30" customHeight="1" x14ac:dyDescent="0.2">
      <c r="A3" s="125" t="s">
        <v>351</v>
      </c>
      <c r="B3" s="125"/>
      <c r="C3" s="125"/>
      <c r="D3" s="125"/>
      <c r="E3" s="125"/>
      <c r="F3" s="125"/>
    </row>
    <row r="4" spans="1:7" ht="30" customHeight="1" x14ac:dyDescent="0.2">
      <c r="A4" s="119" t="s">
        <v>335</v>
      </c>
      <c r="B4" s="119"/>
      <c r="C4" s="119"/>
      <c r="D4" s="119"/>
      <c r="E4" s="119"/>
      <c r="F4" s="119"/>
    </row>
    <row r="5" spans="1:7" ht="30" customHeight="1" x14ac:dyDescent="0.2">
      <c r="D5" s="1" t="s">
        <v>168</v>
      </c>
      <c r="F5" s="1" t="s">
        <v>352</v>
      </c>
    </row>
    <row r="6" spans="1:7" ht="30" customHeight="1" x14ac:dyDescent="0.2">
      <c r="A6" s="125"/>
      <c r="B6" s="125"/>
      <c r="D6" s="3" t="s">
        <v>151</v>
      </c>
      <c r="F6" s="3" t="s">
        <v>151</v>
      </c>
    </row>
    <row r="7" spans="1:7" s="15" customFormat="1" ht="30" customHeight="1" x14ac:dyDescent="0.2">
      <c r="A7" s="149" t="s">
        <v>167</v>
      </c>
      <c r="B7" s="149"/>
      <c r="D7" s="24">
        <v>0</v>
      </c>
      <c r="F7" s="24">
        <v>1329746553</v>
      </c>
    </row>
    <row r="8" spans="1:7" s="15" customFormat="1" ht="30" customHeight="1" x14ac:dyDescent="0.2">
      <c r="A8" s="149" t="s">
        <v>257</v>
      </c>
      <c r="B8" s="149"/>
      <c r="D8" s="24">
        <v>0</v>
      </c>
      <c r="F8" s="24">
        <v>0</v>
      </c>
    </row>
    <row r="9" spans="1:7" s="15" customFormat="1" ht="30" customHeight="1" x14ac:dyDescent="0.2">
      <c r="A9" s="149" t="s">
        <v>258</v>
      </c>
      <c r="B9" s="149"/>
      <c r="D9" s="25">
        <v>287060118</v>
      </c>
      <c r="F9" s="25">
        <v>3849150609</v>
      </c>
    </row>
    <row r="10" spans="1:7" s="15" customFormat="1" ht="30" customHeight="1" thickBot="1" x14ac:dyDescent="0.25">
      <c r="A10" s="125"/>
      <c r="B10" s="125"/>
      <c r="D10" s="16">
        <f>SUM(D7:D9)</f>
        <v>287060118</v>
      </c>
      <c r="E10" s="54" t="e">
        <f>#REF!+E8+E9</f>
        <v>#REF!</v>
      </c>
      <c r="F10" s="16">
        <f>SUM(F7:F9)</f>
        <v>5178897162</v>
      </c>
      <c r="G10" s="17"/>
    </row>
    <row r="11" spans="1:7" ht="30" customHeight="1" thickTop="1" x14ac:dyDescent="0.2"/>
  </sheetData>
  <mergeCells count="9">
    <mergeCell ref="A8:B8"/>
    <mergeCell ref="A9:B9"/>
    <mergeCell ref="A10:B10"/>
    <mergeCell ref="A1:F1"/>
    <mergeCell ref="A2:F2"/>
    <mergeCell ref="A3:F3"/>
    <mergeCell ref="A6:B6"/>
    <mergeCell ref="A4:F4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W36"/>
  <sheetViews>
    <sheetView rightToLeft="1" view="pageBreakPreview" topLeftCell="A16" zoomScaleNormal="100" zoomScaleSheetLayoutView="100" workbookViewId="0">
      <selection activeCell="S8" sqref="S8"/>
    </sheetView>
  </sheetViews>
  <sheetFormatPr defaultRowHeight="30" customHeight="1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5.5703125" customWidth="1"/>
    <col min="10" max="10" width="1.28515625" customWidth="1"/>
    <col min="11" max="11" width="15" style="51" customWidth="1"/>
    <col min="12" max="12" width="1.28515625" customWidth="1"/>
    <col min="13" max="13" width="15.5703125" customWidth="1"/>
    <col min="14" max="14" width="1.28515625" customWidth="1"/>
    <col min="15" max="15" width="18" customWidth="1"/>
    <col min="16" max="16" width="1.28515625" customWidth="1"/>
    <col min="17" max="17" width="17.42578125" customWidth="1"/>
    <col min="18" max="18" width="0.5703125" customWidth="1"/>
    <col min="19" max="19" width="17.140625" customWidth="1"/>
    <col min="20" max="20" width="0.28515625" customWidth="1"/>
  </cols>
  <sheetData>
    <row r="1" spans="1:19" ht="30" customHeight="1" x14ac:dyDescent="0.2">
      <c r="A1" s="125" t="s">
        <v>334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30" customHeight="1" x14ac:dyDescent="0.2">
      <c r="A2" s="125" t="s">
        <v>158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0" customHeight="1" x14ac:dyDescent="0.2">
      <c r="A4" s="146" t="s">
        <v>171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19" ht="30" customHeight="1" x14ac:dyDescent="0.2">
      <c r="A5" s="130" t="s">
        <v>118</v>
      </c>
      <c r="C5" s="130" t="s">
        <v>259</v>
      </c>
      <c r="D5" s="130"/>
      <c r="E5" s="130"/>
      <c r="F5" s="130"/>
      <c r="G5" s="130"/>
      <c r="I5" s="130" t="s">
        <v>168</v>
      </c>
      <c r="J5" s="130"/>
      <c r="K5" s="130"/>
      <c r="L5" s="130"/>
      <c r="M5" s="130"/>
      <c r="O5" s="130" t="s">
        <v>169</v>
      </c>
      <c r="P5" s="130"/>
      <c r="Q5" s="130"/>
      <c r="R5" s="130"/>
      <c r="S5" s="130"/>
    </row>
    <row r="6" spans="1:19" ht="37.5" customHeight="1" x14ac:dyDescent="0.2">
      <c r="A6" s="130"/>
      <c r="C6" s="11" t="s">
        <v>260</v>
      </c>
      <c r="D6" s="2"/>
      <c r="E6" s="11" t="s">
        <v>261</v>
      </c>
      <c r="F6" s="2"/>
      <c r="G6" s="11" t="s">
        <v>262</v>
      </c>
      <c r="I6" s="11" t="s">
        <v>263</v>
      </c>
      <c r="J6" s="2"/>
      <c r="K6" s="26" t="s">
        <v>264</v>
      </c>
      <c r="L6" s="2"/>
      <c r="M6" s="11" t="s">
        <v>265</v>
      </c>
      <c r="O6" s="11" t="s">
        <v>263</v>
      </c>
      <c r="P6" s="2"/>
      <c r="Q6" s="11" t="s">
        <v>264</v>
      </c>
      <c r="R6" s="2"/>
      <c r="S6" s="11" t="s">
        <v>265</v>
      </c>
    </row>
    <row r="7" spans="1:19" ht="30" customHeight="1" x14ac:dyDescent="0.2">
      <c r="A7" s="4" t="s">
        <v>104</v>
      </c>
      <c r="C7" s="47" t="s">
        <v>266</v>
      </c>
      <c r="D7" s="15"/>
      <c r="E7" s="23">
        <v>27850220</v>
      </c>
      <c r="F7" s="15"/>
      <c r="G7" s="23">
        <v>575</v>
      </c>
      <c r="I7" s="5">
        <v>0</v>
      </c>
      <c r="K7" s="49">
        <v>0</v>
      </c>
      <c r="M7" s="5">
        <v>0</v>
      </c>
      <c r="O7" s="5">
        <v>16013876500</v>
      </c>
      <c r="Q7" s="5">
        <v>0</v>
      </c>
      <c r="S7" s="5">
        <v>16013876500</v>
      </c>
    </row>
    <row r="8" spans="1:19" ht="30" customHeight="1" x14ac:dyDescent="0.2">
      <c r="A8" s="6" t="s">
        <v>376</v>
      </c>
      <c r="C8" s="48" t="s">
        <v>377</v>
      </c>
      <c r="D8" s="15"/>
      <c r="E8" s="24">
        <v>43419252</v>
      </c>
      <c r="F8" s="15"/>
      <c r="G8" s="24">
        <v>500</v>
      </c>
      <c r="I8" s="7">
        <v>21709626000</v>
      </c>
      <c r="K8" s="50">
        <v>3053914428</v>
      </c>
      <c r="M8" s="7">
        <v>18655711572</v>
      </c>
      <c r="O8" s="7">
        <v>21709626000</v>
      </c>
      <c r="Q8" s="7">
        <v>3053914428</v>
      </c>
      <c r="S8" s="7">
        <v>18655711572</v>
      </c>
    </row>
    <row r="9" spans="1:19" ht="30" customHeight="1" x14ac:dyDescent="0.2">
      <c r="A9" s="6" t="s">
        <v>60</v>
      </c>
      <c r="C9" s="48" t="s">
        <v>378</v>
      </c>
      <c r="D9" s="15"/>
      <c r="E9" s="24">
        <v>46958555</v>
      </c>
      <c r="F9" s="15"/>
      <c r="G9" s="24">
        <v>220</v>
      </c>
      <c r="I9" s="7">
        <v>10330882100</v>
      </c>
      <c r="K9" s="50">
        <v>1374179092</v>
      </c>
      <c r="M9" s="7">
        <v>8956703008</v>
      </c>
      <c r="O9" s="7">
        <v>10330882100</v>
      </c>
      <c r="Q9" s="7">
        <v>1374179092</v>
      </c>
      <c r="S9" s="7">
        <v>8956703008</v>
      </c>
    </row>
    <row r="10" spans="1:19" ht="30" customHeight="1" x14ac:dyDescent="0.2">
      <c r="A10" s="6" t="s">
        <v>23</v>
      </c>
      <c r="C10" s="48" t="s">
        <v>267</v>
      </c>
      <c r="D10" s="15"/>
      <c r="E10" s="24">
        <v>6000000</v>
      </c>
      <c r="F10" s="15"/>
      <c r="G10" s="24">
        <v>48</v>
      </c>
      <c r="I10" s="7">
        <v>0</v>
      </c>
      <c r="K10" s="50">
        <v>0</v>
      </c>
      <c r="M10" s="7">
        <v>0</v>
      </c>
      <c r="O10" s="7">
        <v>288000000</v>
      </c>
      <c r="Q10" s="7">
        <v>0</v>
      </c>
      <c r="S10" s="7">
        <v>288000000</v>
      </c>
    </row>
    <row r="11" spans="1:19" ht="30" customHeight="1" x14ac:dyDescent="0.2">
      <c r="A11" s="6" t="s">
        <v>51</v>
      </c>
      <c r="C11" s="48" t="s">
        <v>268</v>
      </c>
      <c r="D11" s="15"/>
      <c r="E11" s="24">
        <v>5648318</v>
      </c>
      <c r="F11" s="15"/>
      <c r="G11" s="24">
        <v>500</v>
      </c>
      <c r="I11" s="7">
        <v>0</v>
      </c>
      <c r="K11" s="50">
        <v>0</v>
      </c>
      <c r="M11" s="7">
        <v>0</v>
      </c>
      <c r="O11" s="7">
        <v>2824159000</v>
      </c>
      <c r="Q11" s="7">
        <v>0</v>
      </c>
      <c r="S11" s="7">
        <v>2824159000</v>
      </c>
    </row>
    <row r="12" spans="1:19" ht="30" customHeight="1" x14ac:dyDescent="0.2">
      <c r="A12" s="6" t="s">
        <v>52</v>
      </c>
      <c r="C12" s="48" t="s">
        <v>269</v>
      </c>
      <c r="D12" s="15"/>
      <c r="E12" s="24">
        <v>7957098</v>
      </c>
      <c r="F12" s="15"/>
      <c r="G12" s="24">
        <v>1000</v>
      </c>
      <c r="I12" s="7">
        <v>0</v>
      </c>
      <c r="K12" s="50">
        <v>0</v>
      </c>
      <c r="M12" s="7">
        <v>0</v>
      </c>
      <c r="O12" s="7">
        <v>7957098000</v>
      </c>
      <c r="Q12" s="7">
        <v>0</v>
      </c>
      <c r="S12" s="7">
        <v>7957098000</v>
      </c>
    </row>
    <row r="13" spans="1:19" ht="30" customHeight="1" x14ac:dyDescent="0.2">
      <c r="A13" s="6" t="s">
        <v>57</v>
      </c>
      <c r="C13" s="48" t="s">
        <v>269</v>
      </c>
      <c r="D13" s="15"/>
      <c r="E13" s="24">
        <v>8973916</v>
      </c>
      <c r="F13" s="15"/>
      <c r="G13" s="24">
        <v>370</v>
      </c>
      <c r="I13" s="7">
        <v>0</v>
      </c>
      <c r="K13" s="50">
        <v>0</v>
      </c>
      <c r="M13" s="7">
        <v>0</v>
      </c>
      <c r="O13" s="7">
        <v>3320348920</v>
      </c>
      <c r="Q13" s="7">
        <v>0</v>
      </c>
      <c r="S13" s="7">
        <v>3320348920</v>
      </c>
    </row>
    <row r="14" spans="1:19" ht="30" customHeight="1" x14ac:dyDescent="0.2">
      <c r="A14" s="6" t="s">
        <v>17</v>
      </c>
      <c r="C14" s="48" t="s">
        <v>270</v>
      </c>
      <c r="D14" s="15"/>
      <c r="E14" s="24">
        <v>4000000</v>
      </c>
      <c r="F14" s="15"/>
      <c r="G14" s="24">
        <v>50</v>
      </c>
      <c r="I14" s="7">
        <v>0</v>
      </c>
      <c r="K14" s="50">
        <v>0</v>
      </c>
      <c r="M14" s="7">
        <v>0</v>
      </c>
      <c r="O14" s="7">
        <v>200000000</v>
      </c>
      <c r="Q14" s="7">
        <v>0</v>
      </c>
      <c r="S14" s="7">
        <v>200000000</v>
      </c>
    </row>
    <row r="15" spans="1:19" ht="30" customHeight="1" x14ac:dyDescent="0.2">
      <c r="A15" s="6" t="s">
        <v>215</v>
      </c>
      <c r="C15" s="48" t="s">
        <v>271</v>
      </c>
      <c r="D15" s="15"/>
      <c r="E15" s="24">
        <v>4000000</v>
      </c>
      <c r="F15" s="15"/>
      <c r="G15" s="24">
        <v>1250</v>
      </c>
      <c r="I15" s="7">
        <v>0</v>
      </c>
      <c r="K15" s="50">
        <v>0</v>
      </c>
      <c r="M15" s="7">
        <v>0</v>
      </c>
      <c r="O15" s="7">
        <v>5000000000</v>
      </c>
      <c r="Q15" s="7">
        <v>0</v>
      </c>
      <c r="S15" s="7">
        <v>5000000000</v>
      </c>
    </row>
    <row r="16" spans="1:19" ht="30" customHeight="1" x14ac:dyDescent="0.2">
      <c r="A16" s="6" t="s">
        <v>186</v>
      </c>
      <c r="C16" s="48" t="s">
        <v>272</v>
      </c>
      <c r="D16" s="15"/>
      <c r="E16" s="24">
        <v>1000000</v>
      </c>
      <c r="F16" s="15"/>
      <c r="G16" s="24">
        <v>100</v>
      </c>
      <c r="I16" s="7">
        <v>0</v>
      </c>
      <c r="K16" s="50">
        <v>0</v>
      </c>
      <c r="M16" s="7">
        <v>0</v>
      </c>
      <c r="O16" s="7">
        <v>100000000</v>
      </c>
      <c r="Q16" s="50">
        <v>-10484365</v>
      </c>
      <c r="S16" s="7">
        <v>89515635</v>
      </c>
    </row>
    <row r="17" spans="1:23" ht="30" customHeight="1" x14ac:dyDescent="0.2">
      <c r="A17" s="6" t="s">
        <v>35</v>
      </c>
      <c r="C17" s="48" t="s">
        <v>273</v>
      </c>
      <c r="D17" s="15"/>
      <c r="E17" s="24">
        <v>10561165</v>
      </c>
      <c r="F17" s="15"/>
      <c r="G17" s="24">
        <v>700</v>
      </c>
      <c r="I17" s="7">
        <v>0</v>
      </c>
      <c r="K17" s="50">
        <v>0</v>
      </c>
      <c r="M17" s="7">
        <v>0</v>
      </c>
      <c r="O17" s="7">
        <v>7392815500</v>
      </c>
      <c r="Q17" s="7">
        <v>0</v>
      </c>
      <c r="S17" s="7">
        <v>7392815500</v>
      </c>
    </row>
    <row r="18" spans="1:23" ht="30" customHeight="1" x14ac:dyDescent="0.2">
      <c r="A18" s="6" t="s">
        <v>61</v>
      </c>
      <c r="C18" s="48" t="s">
        <v>379</v>
      </c>
      <c r="D18" s="15"/>
      <c r="E18" s="24">
        <v>100000</v>
      </c>
      <c r="F18" s="15"/>
      <c r="G18" s="24">
        <v>1480</v>
      </c>
      <c r="I18" s="7">
        <v>148000000</v>
      </c>
      <c r="K18" s="50">
        <v>21043478</v>
      </c>
      <c r="M18" s="7">
        <v>126956522</v>
      </c>
      <c r="O18" s="7">
        <v>148000000</v>
      </c>
      <c r="Q18" s="7">
        <v>21043478</v>
      </c>
      <c r="S18" s="7">
        <v>126956522</v>
      </c>
    </row>
    <row r="19" spans="1:23" ht="30" customHeight="1" x14ac:dyDescent="0.2">
      <c r="A19" s="6" t="s">
        <v>48</v>
      </c>
      <c r="C19" s="48" t="s">
        <v>274</v>
      </c>
      <c r="D19" s="15"/>
      <c r="E19" s="24">
        <v>67307928</v>
      </c>
      <c r="F19" s="15"/>
      <c r="G19" s="24">
        <v>400</v>
      </c>
      <c r="I19" s="7">
        <v>0</v>
      </c>
      <c r="K19" s="50">
        <v>0</v>
      </c>
      <c r="M19" s="7">
        <v>0</v>
      </c>
      <c r="O19" s="7">
        <v>26923171200</v>
      </c>
      <c r="Q19" s="7">
        <v>0</v>
      </c>
      <c r="S19" s="7">
        <v>26923171200</v>
      </c>
    </row>
    <row r="20" spans="1:23" ht="30" customHeight="1" x14ac:dyDescent="0.2">
      <c r="A20" s="6" t="s">
        <v>47</v>
      </c>
      <c r="C20" s="48" t="s">
        <v>274</v>
      </c>
      <c r="D20" s="15"/>
      <c r="E20" s="24">
        <v>34645804</v>
      </c>
      <c r="F20" s="15"/>
      <c r="G20" s="24">
        <v>255</v>
      </c>
      <c r="I20" s="7">
        <v>0</v>
      </c>
      <c r="K20" s="50">
        <v>0</v>
      </c>
      <c r="M20" s="7">
        <v>0</v>
      </c>
      <c r="O20" s="7">
        <v>8834680020</v>
      </c>
      <c r="Q20" s="7">
        <v>0</v>
      </c>
      <c r="S20" s="7">
        <v>8834680020</v>
      </c>
    </row>
    <row r="21" spans="1:23" ht="30" customHeight="1" x14ac:dyDescent="0.2">
      <c r="A21" s="6" t="s">
        <v>53</v>
      </c>
      <c r="C21" s="48" t="s">
        <v>275</v>
      </c>
      <c r="D21" s="15"/>
      <c r="E21" s="24">
        <v>180000</v>
      </c>
      <c r="F21" s="15"/>
      <c r="G21" s="24">
        <v>9</v>
      </c>
      <c r="I21" s="7">
        <v>0</v>
      </c>
      <c r="K21" s="50">
        <v>0</v>
      </c>
      <c r="M21" s="7">
        <v>0</v>
      </c>
      <c r="O21" s="7">
        <v>1620000</v>
      </c>
      <c r="Q21" s="7">
        <v>0</v>
      </c>
      <c r="S21" s="7">
        <v>1620000</v>
      </c>
    </row>
    <row r="22" spans="1:23" ht="30" customHeight="1" x14ac:dyDescent="0.2">
      <c r="A22" s="6" t="s">
        <v>64</v>
      </c>
      <c r="C22" s="48" t="s">
        <v>269</v>
      </c>
      <c r="D22" s="15"/>
      <c r="E22" s="24">
        <v>1555059</v>
      </c>
      <c r="F22" s="15"/>
      <c r="G22" s="24">
        <v>2170</v>
      </c>
      <c r="I22" s="7">
        <v>0</v>
      </c>
      <c r="K22" s="50">
        <v>0</v>
      </c>
      <c r="M22" s="7">
        <v>0</v>
      </c>
      <c r="O22" s="7">
        <v>3374478030</v>
      </c>
      <c r="Q22" s="7">
        <v>0</v>
      </c>
      <c r="S22" s="7">
        <v>3374478030</v>
      </c>
    </row>
    <row r="23" spans="1:23" ht="30" customHeight="1" x14ac:dyDescent="0.2">
      <c r="A23" s="6" t="s">
        <v>110</v>
      </c>
      <c r="C23" s="48" t="s">
        <v>269</v>
      </c>
      <c r="D23" s="15"/>
      <c r="E23" s="24">
        <v>14000000</v>
      </c>
      <c r="F23" s="15"/>
      <c r="G23" s="24">
        <v>300</v>
      </c>
      <c r="I23" s="7">
        <v>0</v>
      </c>
      <c r="K23" s="50">
        <v>0</v>
      </c>
      <c r="M23" s="7">
        <v>0</v>
      </c>
      <c r="O23" s="7">
        <v>4200000000</v>
      </c>
      <c r="Q23" s="7">
        <v>0</v>
      </c>
      <c r="S23" s="7">
        <v>4200000000</v>
      </c>
    </row>
    <row r="24" spans="1:23" ht="30" customHeight="1" x14ac:dyDescent="0.2">
      <c r="A24" s="6" t="s">
        <v>211</v>
      </c>
      <c r="C24" s="48" t="s">
        <v>276</v>
      </c>
      <c r="D24" s="15"/>
      <c r="E24" s="24">
        <v>5400000</v>
      </c>
      <c r="F24" s="15"/>
      <c r="G24" s="24">
        <v>100</v>
      </c>
      <c r="I24" s="7">
        <v>0</v>
      </c>
      <c r="K24" s="50">
        <v>0</v>
      </c>
      <c r="M24" s="7">
        <v>0</v>
      </c>
      <c r="O24" s="7">
        <v>540000000</v>
      </c>
      <c r="Q24" s="7">
        <v>0</v>
      </c>
      <c r="S24" s="7">
        <v>540000000</v>
      </c>
    </row>
    <row r="25" spans="1:23" ht="30" customHeight="1" x14ac:dyDescent="0.2">
      <c r="A25" s="6" t="s">
        <v>44</v>
      </c>
      <c r="C25" s="48" t="s">
        <v>277</v>
      </c>
      <c r="D25" s="15"/>
      <c r="E25" s="24">
        <v>24650000</v>
      </c>
      <c r="F25" s="15"/>
      <c r="G25" s="24">
        <v>400</v>
      </c>
      <c r="I25" s="7">
        <v>0</v>
      </c>
      <c r="K25" s="50">
        <v>0</v>
      </c>
      <c r="M25" s="7">
        <v>0</v>
      </c>
      <c r="O25" s="7">
        <v>9860000000</v>
      </c>
      <c r="Q25" s="50">
        <v>-2025781847</v>
      </c>
      <c r="S25" s="7">
        <v>7834218153</v>
      </c>
    </row>
    <row r="26" spans="1:23" ht="30" customHeight="1" x14ac:dyDescent="0.2">
      <c r="A26" s="6" t="s">
        <v>184</v>
      </c>
      <c r="C26" s="48" t="s">
        <v>278</v>
      </c>
      <c r="D26" s="15"/>
      <c r="E26" s="24">
        <v>13708355</v>
      </c>
      <c r="F26" s="15"/>
      <c r="G26" s="24">
        <v>120</v>
      </c>
      <c r="I26" s="7">
        <v>0</v>
      </c>
      <c r="K26" s="50">
        <v>0</v>
      </c>
      <c r="M26" s="7">
        <v>0</v>
      </c>
      <c r="O26" s="7">
        <v>1645002600</v>
      </c>
      <c r="Q26" s="7">
        <v>0</v>
      </c>
      <c r="S26" s="7">
        <v>1645002600</v>
      </c>
    </row>
    <row r="27" spans="1:23" ht="30" customHeight="1" x14ac:dyDescent="0.2">
      <c r="A27" s="6" t="s">
        <v>19</v>
      </c>
      <c r="C27" s="48" t="s">
        <v>4</v>
      </c>
      <c r="D27" s="15"/>
      <c r="E27" s="24">
        <v>5750000</v>
      </c>
      <c r="F27" s="15"/>
      <c r="G27" s="24">
        <v>400</v>
      </c>
      <c r="I27" s="7">
        <v>0</v>
      </c>
      <c r="K27" s="50">
        <v>0</v>
      </c>
      <c r="M27" s="7">
        <v>0</v>
      </c>
      <c r="O27" s="7">
        <v>2300000000</v>
      </c>
      <c r="Q27" s="50">
        <v>-330498534</v>
      </c>
      <c r="S27" s="7">
        <v>1969501466</v>
      </c>
    </row>
    <row r="28" spans="1:23" ht="30" customHeight="1" x14ac:dyDescent="0.2">
      <c r="A28" s="6" t="s">
        <v>33</v>
      </c>
      <c r="C28" s="48" t="s">
        <v>279</v>
      </c>
      <c r="D28" s="15"/>
      <c r="E28" s="24">
        <v>200000</v>
      </c>
      <c r="F28" s="15"/>
      <c r="G28" s="24">
        <v>1500</v>
      </c>
      <c r="I28" s="7">
        <v>0</v>
      </c>
      <c r="K28" s="50">
        <v>0</v>
      </c>
      <c r="M28" s="7">
        <v>0</v>
      </c>
      <c r="O28" s="7">
        <v>300000000</v>
      </c>
      <c r="Q28" s="7">
        <v>0</v>
      </c>
      <c r="S28" s="7">
        <v>300000000</v>
      </c>
      <c r="T28" s="27"/>
      <c r="U28" s="27"/>
      <c r="V28" s="27"/>
      <c r="W28" s="27"/>
    </row>
    <row r="29" spans="1:23" ht="30" customHeight="1" x14ac:dyDescent="0.2">
      <c r="A29" s="6" t="s">
        <v>28</v>
      </c>
      <c r="C29" s="48" t="s">
        <v>275</v>
      </c>
      <c r="D29" s="15"/>
      <c r="E29" s="24">
        <v>1562500</v>
      </c>
      <c r="F29" s="15"/>
      <c r="G29" s="24">
        <v>320</v>
      </c>
      <c r="I29" s="7">
        <v>0</v>
      </c>
      <c r="K29" s="50">
        <v>0</v>
      </c>
      <c r="M29" s="7">
        <v>0</v>
      </c>
      <c r="O29" s="7">
        <v>500000000</v>
      </c>
      <c r="Q29" s="7">
        <v>0</v>
      </c>
      <c r="S29" s="7">
        <v>500000000</v>
      </c>
      <c r="T29" s="27"/>
      <c r="U29" s="27"/>
      <c r="V29" s="27"/>
      <c r="W29" s="27"/>
    </row>
    <row r="30" spans="1:23" ht="30" customHeight="1" x14ac:dyDescent="0.2">
      <c r="A30" s="6" t="s">
        <v>28</v>
      </c>
      <c r="C30" s="48" t="s">
        <v>375</v>
      </c>
      <c r="D30" s="15"/>
      <c r="E30" s="24">
        <v>1905000</v>
      </c>
      <c r="F30" s="15"/>
      <c r="G30" s="24">
        <v>440</v>
      </c>
      <c r="I30" s="7">
        <v>838200000</v>
      </c>
      <c r="K30" s="50">
        <v>109764286</v>
      </c>
      <c r="M30" s="7">
        <v>728435714</v>
      </c>
      <c r="O30" s="7">
        <v>838200000</v>
      </c>
      <c r="Q30" s="7">
        <v>109764286</v>
      </c>
      <c r="S30" s="7">
        <v>728435714</v>
      </c>
      <c r="T30" s="27"/>
      <c r="U30" s="27"/>
      <c r="V30" s="27"/>
      <c r="W30" s="27"/>
    </row>
    <row r="31" spans="1:23" ht="30" customHeight="1" x14ac:dyDescent="0.2">
      <c r="A31" s="6" t="s">
        <v>59</v>
      </c>
      <c r="C31" s="48" t="s">
        <v>269</v>
      </c>
      <c r="D31" s="15"/>
      <c r="E31" s="24">
        <v>125000</v>
      </c>
      <c r="F31" s="15"/>
      <c r="G31" s="24">
        <v>1000</v>
      </c>
      <c r="I31" s="7">
        <v>0</v>
      </c>
      <c r="K31" s="50">
        <v>0</v>
      </c>
      <c r="M31" s="7">
        <v>0</v>
      </c>
      <c r="O31" s="7">
        <v>125000000</v>
      </c>
      <c r="Q31" s="7">
        <v>0</v>
      </c>
      <c r="S31" s="7">
        <v>125000000</v>
      </c>
      <c r="T31" s="27"/>
      <c r="U31" s="27"/>
      <c r="V31" s="27"/>
      <c r="W31" s="27"/>
    </row>
    <row r="32" spans="1:23" ht="30" customHeight="1" x14ac:dyDescent="0.2">
      <c r="A32" s="6" t="s">
        <v>34</v>
      </c>
      <c r="C32" s="48" t="s">
        <v>280</v>
      </c>
      <c r="D32" s="15"/>
      <c r="E32" s="24">
        <v>35800</v>
      </c>
      <c r="F32" s="15"/>
      <c r="G32" s="24">
        <v>4400</v>
      </c>
      <c r="I32" s="7">
        <v>0</v>
      </c>
      <c r="K32" s="50">
        <v>0</v>
      </c>
      <c r="M32" s="7">
        <v>0</v>
      </c>
      <c r="O32" s="7">
        <v>157520000</v>
      </c>
      <c r="Q32" s="7">
        <v>0</v>
      </c>
      <c r="S32" s="7">
        <v>157520000</v>
      </c>
      <c r="T32" s="27"/>
      <c r="U32" s="27"/>
      <c r="V32" s="27"/>
      <c r="W32" s="27"/>
    </row>
    <row r="33" spans="1:23" ht="30" customHeight="1" thickBot="1" x14ac:dyDescent="0.25">
      <c r="A33" s="29"/>
      <c r="B33" s="27"/>
      <c r="C33" s="52"/>
      <c r="D33" s="27"/>
      <c r="E33" s="52"/>
      <c r="F33" s="27"/>
      <c r="G33" s="52"/>
      <c r="H33" s="27"/>
      <c r="I33" s="43">
        <f>SUM(I7:I32)</f>
        <v>33026708100</v>
      </c>
      <c r="J33" s="44"/>
      <c r="K33" s="36">
        <f>SUM(K7:K32)</f>
        <v>4558901284</v>
      </c>
      <c r="L33" s="44"/>
      <c r="M33" s="43">
        <f t="shared" ref="M33:S33" si="0">SUM(M7:M32)</f>
        <v>28467806816</v>
      </c>
      <c r="N33" s="44">
        <f t="shared" si="0"/>
        <v>0</v>
      </c>
      <c r="O33" s="43">
        <f>SUM(O7:O32)</f>
        <v>134884477870</v>
      </c>
      <c r="P33" s="44">
        <f t="shared" si="0"/>
        <v>0</v>
      </c>
      <c r="Q33" s="36">
        <f t="shared" si="0"/>
        <v>2192136538</v>
      </c>
      <c r="R33" s="44">
        <f t="shared" si="0"/>
        <v>0</v>
      </c>
      <c r="S33" s="43">
        <f t="shared" si="0"/>
        <v>127958811840</v>
      </c>
      <c r="T33" s="27"/>
      <c r="U33" s="27"/>
      <c r="V33" s="27"/>
      <c r="W33" s="27"/>
    </row>
    <row r="34" spans="1:23" ht="30" customHeight="1" thickTop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53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1:23" ht="30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53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</row>
    <row r="36" spans="1:23" ht="30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53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</sheetData>
  <mergeCells count="9">
    <mergeCell ref="A1:S1"/>
    <mergeCell ref="A2:S2"/>
    <mergeCell ref="A3:S3"/>
    <mergeCell ref="A5:A6"/>
    <mergeCell ref="C5:G5"/>
    <mergeCell ref="I5:M5"/>
    <mergeCell ref="O5:S5"/>
    <mergeCell ref="A4:P4"/>
    <mergeCell ref="Q4:S4"/>
  </mergeCells>
  <pageMargins left="0.39" right="0.39" top="0.39" bottom="0.39" header="0" footer="0"/>
  <pageSetup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8"/>
  <sheetViews>
    <sheetView rightToLeft="1" view="pageBreakPreview" zoomScaleNormal="100" zoomScaleSheetLayoutView="100" workbookViewId="0">
      <selection activeCell="I7" sqref="I7"/>
    </sheetView>
  </sheetViews>
  <sheetFormatPr defaultRowHeight="30" customHeight="1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18.85546875" customWidth="1"/>
    <col min="8" max="8" width="1.28515625" customWidth="1"/>
    <col min="9" max="9" width="15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85546875" customWidth="1"/>
    <col min="16" max="16" width="1.28515625" customWidth="1"/>
    <col min="17" max="17" width="10.42578125" customWidth="1"/>
    <col min="18" max="18" width="1.28515625" customWidth="1"/>
    <col min="19" max="19" width="19.85546875" customWidth="1"/>
    <col min="20" max="20" width="0.28515625" customWidth="1"/>
  </cols>
  <sheetData>
    <row r="1" spans="1:19" ht="30" customHeight="1" x14ac:dyDescent="0.2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30" customHeight="1" x14ac:dyDescent="0.2">
      <c r="A2" s="125" t="s">
        <v>158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0" customHeight="1" x14ac:dyDescent="0.2">
      <c r="A4" s="146" t="s">
        <v>281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19" ht="30" customHeight="1" x14ac:dyDescent="0.2">
      <c r="A5" s="130" t="s">
        <v>159</v>
      </c>
      <c r="I5" s="130" t="s">
        <v>168</v>
      </c>
      <c r="J5" s="130"/>
      <c r="K5" s="130"/>
      <c r="L5" s="130"/>
      <c r="M5" s="130"/>
      <c r="O5" s="130" t="s">
        <v>169</v>
      </c>
      <c r="P5" s="130"/>
      <c r="Q5" s="130"/>
      <c r="R5" s="130"/>
      <c r="S5" s="130"/>
    </row>
    <row r="6" spans="1:19" ht="42.75" customHeight="1" x14ac:dyDescent="0.2">
      <c r="A6" s="130"/>
      <c r="C6" s="10" t="s">
        <v>282</v>
      </c>
      <c r="E6" s="150" t="s">
        <v>144</v>
      </c>
      <c r="F6" s="150"/>
      <c r="G6" s="10" t="s">
        <v>283</v>
      </c>
      <c r="I6" s="11" t="s">
        <v>284</v>
      </c>
      <c r="J6" s="2"/>
      <c r="K6" s="11" t="s">
        <v>264</v>
      </c>
      <c r="L6" s="2"/>
      <c r="M6" s="11" t="s">
        <v>285</v>
      </c>
      <c r="O6" s="11" t="s">
        <v>284</v>
      </c>
      <c r="P6" s="2"/>
      <c r="Q6" s="11" t="s">
        <v>264</v>
      </c>
      <c r="R6" s="2"/>
      <c r="S6" s="11" t="s">
        <v>285</v>
      </c>
    </row>
    <row r="7" spans="1:19" ht="30" customHeight="1" x14ac:dyDescent="0.2">
      <c r="A7" s="4" t="s">
        <v>146</v>
      </c>
      <c r="C7" s="2"/>
      <c r="E7" s="4" t="s">
        <v>149</v>
      </c>
      <c r="F7" s="2"/>
      <c r="G7" s="23">
        <v>23</v>
      </c>
      <c r="I7" s="9">
        <v>726952664</v>
      </c>
      <c r="K7" s="9">
        <v>0</v>
      </c>
      <c r="M7" s="9">
        <v>726952664</v>
      </c>
      <c r="O7" s="9">
        <v>32880000007</v>
      </c>
      <c r="Q7" s="9">
        <v>0</v>
      </c>
      <c r="S7" s="9">
        <v>32880000007</v>
      </c>
    </row>
    <row r="8" spans="1:19" ht="30" customHeight="1" thickBot="1" x14ac:dyDescent="0.25">
      <c r="A8" s="12"/>
      <c r="C8" s="7"/>
      <c r="E8" s="7"/>
      <c r="G8" s="7"/>
      <c r="I8" s="8">
        <f t="shared" ref="I8:Q8" si="0">SUM(I7)</f>
        <v>726952664</v>
      </c>
      <c r="J8">
        <f t="shared" si="0"/>
        <v>0</v>
      </c>
      <c r="K8" s="8">
        <f t="shared" si="0"/>
        <v>0</v>
      </c>
      <c r="L8">
        <f t="shared" si="0"/>
        <v>0</v>
      </c>
      <c r="M8" s="8">
        <f t="shared" si="0"/>
        <v>726952664</v>
      </c>
      <c r="N8">
        <f t="shared" si="0"/>
        <v>0</v>
      </c>
      <c r="O8" s="8">
        <f t="shared" si="0"/>
        <v>32880000007</v>
      </c>
      <c r="P8">
        <f t="shared" si="0"/>
        <v>0</v>
      </c>
      <c r="Q8" s="8">
        <f t="shared" si="0"/>
        <v>0</v>
      </c>
      <c r="S8" s="8">
        <f>SUM(S7)</f>
        <v>32880000007</v>
      </c>
    </row>
  </sheetData>
  <mergeCells count="9">
    <mergeCell ref="A1:S1"/>
    <mergeCell ref="A2:S2"/>
    <mergeCell ref="A3:S3"/>
    <mergeCell ref="A5:A6"/>
    <mergeCell ref="I5:M5"/>
    <mergeCell ref="O5:S5"/>
    <mergeCell ref="E6:F6"/>
    <mergeCell ref="A4:P4"/>
    <mergeCell ref="Q4:S4"/>
  </mergeCells>
  <pageMargins left="0.39" right="0.39" top="0.39" bottom="0.39" header="0" footer="0"/>
  <pageSetup scale="7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W145"/>
  <sheetViews>
    <sheetView rightToLeft="1" view="pageBreakPreview" topLeftCell="A70" zoomScaleNormal="100" zoomScaleSheetLayoutView="100" workbookViewId="0">
      <selection activeCell="I83" sqref="I83"/>
    </sheetView>
  </sheetViews>
  <sheetFormatPr defaultRowHeight="12.75" x14ac:dyDescent="0.2"/>
  <cols>
    <col min="1" max="1" width="34.42578125" style="27" customWidth="1"/>
    <col min="2" max="2" width="1.28515625" customWidth="1"/>
    <col min="3" max="3" width="14.85546875" style="15" customWidth="1"/>
    <col min="4" max="4" width="1.28515625" style="15" customWidth="1"/>
    <col min="5" max="5" width="19.42578125" style="15" customWidth="1"/>
    <col min="6" max="6" width="1.28515625" style="15" customWidth="1"/>
    <col min="7" max="7" width="19.85546875" style="15" customWidth="1"/>
    <col min="8" max="8" width="1.28515625" style="15" customWidth="1"/>
    <col min="9" max="9" width="19" style="31" customWidth="1"/>
    <col min="10" max="10" width="1.28515625" style="15" customWidth="1"/>
    <col min="11" max="11" width="14.28515625" style="15" customWidth="1"/>
    <col min="12" max="12" width="1.28515625" style="15" customWidth="1"/>
    <col min="13" max="13" width="19.42578125" style="15" customWidth="1"/>
    <col min="14" max="14" width="1.28515625" style="15" customWidth="1"/>
    <col min="15" max="15" width="19.28515625" style="38" customWidth="1"/>
    <col min="16" max="16" width="1.28515625" style="38" customWidth="1"/>
    <col min="17" max="17" width="18" style="31" customWidth="1"/>
    <col min="18" max="18" width="1.28515625" style="38" customWidth="1"/>
    <col min="19" max="19" width="0.28515625" style="38" customWidth="1"/>
    <col min="20" max="20" width="9.140625" style="38"/>
    <col min="21" max="21" width="9.140625" style="27"/>
    <col min="23" max="23" width="14.85546875" style="30" bestFit="1" customWidth="1"/>
  </cols>
  <sheetData>
    <row r="1" spans="1:18" ht="29.1" customHeight="1" x14ac:dyDescent="0.2">
      <c r="A1" s="118" t="s">
        <v>333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29"/>
    </row>
    <row r="2" spans="1:18" ht="21.75" customHeight="1" x14ac:dyDescent="0.2">
      <c r="A2" s="118" t="s">
        <v>158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29"/>
    </row>
    <row r="3" spans="1:18" ht="21.75" customHeight="1" x14ac:dyDescent="0.2">
      <c r="A3" s="118" t="s">
        <v>351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29"/>
    </row>
    <row r="4" spans="1:18" ht="25.5" x14ac:dyDescent="0.2">
      <c r="A4" s="146" t="s">
        <v>287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1"/>
    </row>
    <row r="5" spans="1:18" ht="30" customHeight="1" x14ac:dyDescent="0.2">
      <c r="A5" s="141" t="s">
        <v>159</v>
      </c>
      <c r="C5" s="130" t="s">
        <v>168</v>
      </c>
      <c r="D5" s="130"/>
      <c r="E5" s="130"/>
      <c r="F5" s="130"/>
      <c r="G5" s="130"/>
      <c r="H5" s="130"/>
      <c r="I5" s="130"/>
      <c r="K5" s="130" t="s">
        <v>169</v>
      </c>
      <c r="L5" s="130"/>
      <c r="M5" s="130"/>
      <c r="N5" s="130"/>
      <c r="O5" s="130"/>
      <c r="P5" s="130"/>
      <c r="Q5" s="130"/>
      <c r="R5" s="130"/>
    </row>
    <row r="6" spans="1:18" ht="39" customHeight="1" x14ac:dyDescent="0.2">
      <c r="A6" s="141"/>
      <c r="C6" s="11" t="s">
        <v>8</v>
      </c>
      <c r="D6" s="22"/>
      <c r="E6" s="11" t="s">
        <v>288</v>
      </c>
      <c r="F6" s="22"/>
      <c r="G6" s="11" t="s">
        <v>289</v>
      </c>
      <c r="H6" s="22"/>
      <c r="I6" s="32" t="s">
        <v>290</v>
      </c>
      <c r="K6" s="11" t="s">
        <v>8</v>
      </c>
      <c r="L6" s="22"/>
      <c r="M6" s="11" t="s">
        <v>288</v>
      </c>
      <c r="N6" s="22"/>
      <c r="O6" s="39" t="s">
        <v>289</v>
      </c>
      <c r="P6" s="40"/>
      <c r="Q6" s="154" t="s">
        <v>290</v>
      </c>
      <c r="R6" s="154"/>
    </row>
    <row r="7" spans="1:18" ht="30" customHeight="1" x14ac:dyDescent="0.2">
      <c r="A7" s="28" t="s">
        <v>62</v>
      </c>
      <c r="C7" s="23">
        <v>0</v>
      </c>
      <c r="E7" s="23">
        <v>0</v>
      </c>
      <c r="G7" s="23">
        <v>0</v>
      </c>
      <c r="I7" s="33">
        <f t="shared" ref="I7:I47" si="0">E7-G7</f>
        <v>0</v>
      </c>
      <c r="K7" s="23">
        <v>1600000</v>
      </c>
      <c r="M7" s="23">
        <v>9469131429</v>
      </c>
      <c r="O7" s="41">
        <v>9095480109</v>
      </c>
      <c r="Q7" s="155">
        <f t="shared" ref="Q7:Q75" si="1">M7-O7</f>
        <v>373651320</v>
      </c>
      <c r="R7" s="155">
        <f t="shared" ref="R7:R75" si="2">N7-P7</f>
        <v>0</v>
      </c>
    </row>
    <row r="8" spans="1:18" ht="30" customHeight="1" x14ac:dyDescent="0.2">
      <c r="A8" s="13" t="s">
        <v>16</v>
      </c>
      <c r="C8" s="24">
        <v>1740274</v>
      </c>
      <c r="E8" s="24">
        <v>2682698641</v>
      </c>
      <c r="G8" s="24">
        <v>2619336553</v>
      </c>
      <c r="I8" s="34">
        <f t="shared" si="0"/>
        <v>63362088</v>
      </c>
      <c r="K8" s="24">
        <v>1740274</v>
      </c>
      <c r="M8" s="24">
        <v>2682698641</v>
      </c>
      <c r="O8" s="24">
        <v>2619336553</v>
      </c>
      <c r="Q8" s="34">
        <f t="shared" si="1"/>
        <v>63362088</v>
      </c>
      <c r="R8" s="37"/>
    </row>
    <row r="9" spans="1:18" ht="30" customHeight="1" x14ac:dyDescent="0.2">
      <c r="A9" s="13" t="s">
        <v>92</v>
      </c>
      <c r="C9" s="24">
        <v>18800000</v>
      </c>
      <c r="E9" s="24">
        <v>74361126271</v>
      </c>
      <c r="G9" s="24">
        <v>80832677021</v>
      </c>
      <c r="I9" s="34">
        <f t="shared" si="0"/>
        <v>-6471550750</v>
      </c>
      <c r="K9" s="24">
        <v>34256749</v>
      </c>
      <c r="M9" s="24">
        <v>148977328996</v>
      </c>
      <c r="O9" s="37">
        <v>154534001315</v>
      </c>
      <c r="Q9" s="34">
        <f t="shared" si="1"/>
        <v>-5556672319</v>
      </c>
      <c r="R9" s="37">
        <f t="shared" si="2"/>
        <v>0</v>
      </c>
    </row>
    <row r="10" spans="1:18" ht="30" customHeight="1" x14ac:dyDescent="0.2">
      <c r="A10" s="13" t="s">
        <v>14</v>
      </c>
      <c r="C10" s="24">
        <v>0</v>
      </c>
      <c r="E10" s="24">
        <v>0</v>
      </c>
      <c r="G10" s="24">
        <v>0</v>
      </c>
      <c r="I10" s="34">
        <f t="shared" si="0"/>
        <v>0</v>
      </c>
      <c r="K10" s="24">
        <v>1800000</v>
      </c>
      <c r="M10" s="24">
        <v>10915369071</v>
      </c>
      <c r="O10" s="37">
        <v>10071136225</v>
      </c>
      <c r="Q10" s="151">
        <f t="shared" si="1"/>
        <v>844232846</v>
      </c>
      <c r="R10" s="151">
        <f t="shared" si="2"/>
        <v>0</v>
      </c>
    </row>
    <row r="11" spans="1:18" ht="30" customHeight="1" x14ac:dyDescent="0.2">
      <c r="A11" s="13" t="s">
        <v>100</v>
      </c>
      <c r="C11" s="24">
        <v>0</v>
      </c>
      <c r="E11" s="24">
        <v>0</v>
      </c>
      <c r="G11" s="24">
        <v>0</v>
      </c>
      <c r="I11" s="34">
        <f t="shared" si="0"/>
        <v>0</v>
      </c>
      <c r="K11" s="24">
        <v>2200000</v>
      </c>
      <c r="M11" s="24">
        <v>45772026300</v>
      </c>
      <c r="O11" s="37">
        <v>43468301079</v>
      </c>
      <c r="Q11" s="151">
        <f t="shared" si="1"/>
        <v>2303725221</v>
      </c>
      <c r="R11" s="151">
        <f t="shared" si="2"/>
        <v>0</v>
      </c>
    </row>
    <row r="12" spans="1:18" ht="30" customHeight="1" x14ac:dyDescent="0.2">
      <c r="A12" s="13" t="s">
        <v>47</v>
      </c>
      <c r="C12" s="24">
        <v>0</v>
      </c>
      <c r="E12" s="24">
        <v>0</v>
      </c>
      <c r="G12" s="24">
        <v>0</v>
      </c>
      <c r="I12" s="34">
        <f t="shared" si="0"/>
        <v>0</v>
      </c>
      <c r="K12" s="24">
        <v>100403699</v>
      </c>
      <c r="M12" s="24">
        <v>285093959631</v>
      </c>
      <c r="O12" s="37">
        <v>264052410413</v>
      </c>
      <c r="Q12" s="151">
        <f t="shared" si="1"/>
        <v>21041549218</v>
      </c>
      <c r="R12" s="151">
        <f t="shared" si="2"/>
        <v>0</v>
      </c>
    </row>
    <row r="13" spans="1:18" ht="30" customHeight="1" x14ac:dyDescent="0.2">
      <c r="A13" s="13" t="s">
        <v>26</v>
      </c>
      <c r="C13" s="24">
        <v>4576980</v>
      </c>
      <c r="E13" s="24">
        <v>18342091164</v>
      </c>
      <c r="G13" s="24">
        <v>14884500341</v>
      </c>
      <c r="I13" s="34">
        <f t="shared" si="0"/>
        <v>3457590823</v>
      </c>
      <c r="K13" s="24">
        <v>39176980</v>
      </c>
      <c r="M13" s="24">
        <v>159973350883</v>
      </c>
      <c r="O13" s="37">
        <v>140859577017</v>
      </c>
      <c r="Q13" s="151">
        <f t="shared" si="1"/>
        <v>19113773866</v>
      </c>
      <c r="R13" s="151">
        <f t="shared" si="2"/>
        <v>0</v>
      </c>
    </row>
    <row r="14" spans="1:18" ht="30" customHeight="1" x14ac:dyDescent="0.2">
      <c r="A14" s="13" t="s">
        <v>174</v>
      </c>
      <c r="C14" s="24">
        <v>4000</v>
      </c>
      <c r="E14" s="24">
        <v>34299612073</v>
      </c>
      <c r="G14" s="24">
        <v>22429777212</v>
      </c>
      <c r="I14" s="34">
        <f t="shared" si="0"/>
        <v>11869834861</v>
      </c>
      <c r="K14" s="24">
        <v>5638</v>
      </c>
      <c r="M14" s="24">
        <v>48905700916</v>
      </c>
      <c r="O14" s="37">
        <v>31614770979</v>
      </c>
      <c r="Q14" s="151">
        <f t="shared" si="1"/>
        <v>17290929937</v>
      </c>
      <c r="R14" s="151">
        <f t="shared" si="2"/>
        <v>0</v>
      </c>
    </row>
    <row r="15" spans="1:18" ht="30" customHeight="1" x14ac:dyDescent="0.2">
      <c r="A15" s="13" t="s">
        <v>111</v>
      </c>
      <c r="C15" s="24">
        <v>0</v>
      </c>
      <c r="E15" s="24">
        <v>0</v>
      </c>
      <c r="G15" s="24">
        <v>0</v>
      </c>
      <c r="I15" s="34">
        <f t="shared" si="0"/>
        <v>0</v>
      </c>
      <c r="K15" s="24">
        <v>1200000</v>
      </c>
      <c r="M15" s="24">
        <v>3252332834</v>
      </c>
      <c r="O15" s="37">
        <v>3238202244</v>
      </c>
      <c r="Q15" s="151">
        <f t="shared" si="1"/>
        <v>14130590</v>
      </c>
      <c r="R15" s="151">
        <f t="shared" si="2"/>
        <v>0</v>
      </c>
    </row>
    <row r="16" spans="1:18" ht="30" customHeight="1" x14ac:dyDescent="0.2">
      <c r="A16" s="13" t="s">
        <v>112</v>
      </c>
      <c r="C16" s="24">
        <v>0</v>
      </c>
      <c r="E16" s="24">
        <v>0</v>
      </c>
      <c r="G16" s="24">
        <v>0</v>
      </c>
      <c r="I16" s="34">
        <f t="shared" si="0"/>
        <v>0</v>
      </c>
      <c r="K16" s="24">
        <v>3999996</v>
      </c>
      <c r="M16" s="24">
        <v>16902809390</v>
      </c>
      <c r="O16" s="37">
        <v>17772459744</v>
      </c>
      <c r="Q16" s="34">
        <f t="shared" si="1"/>
        <v>-869650354</v>
      </c>
      <c r="R16" s="34">
        <f t="shared" si="2"/>
        <v>0</v>
      </c>
    </row>
    <row r="17" spans="1:18" ht="30" customHeight="1" x14ac:dyDescent="0.2">
      <c r="A17" s="13" t="s">
        <v>50</v>
      </c>
      <c r="C17" s="24">
        <v>49755656</v>
      </c>
      <c r="E17" s="24">
        <v>183053535164</v>
      </c>
      <c r="G17" s="24">
        <v>220918739697</v>
      </c>
      <c r="I17" s="34">
        <f t="shared" si="0"/>
        <v>-37865204533</v>
      </c>
      <c r="K17" s="24">
        <v>59194496</v>
      </c>
      <c r="M17" s="24">
        <v>236350032029</v>
      </c>
      <c r="O17" s="37">
        <v>282904006904</v>
      </c>
      <c r="Q17" s="34">
        <f t="shared" si="1"/>
        <v>-46553974875</v>
      </c>
      <c r="R17" s="34">
        <f t="shared" si="2"/>
        <v>0</v>
      </c>
    </row>
    <row r="18" spans="1:18" ht="30" customHeight="1" x14ac:dyDescent="0.2">
      <c r="A18" s="13" t="s">
        <v>95</v>
      </c>
      <c r="C18" s="24">
        <v>0</v>
      </c>
      <c r="E18" s="24">
        <v>0</v>
      </c>
      <c r="G18" s="24">
        <v>0</v>
      </c>
      <c r="I18" s="34">
        <f t="shared" si="0"/>
        <v>0</v>
      </c>
      <c r="K18" s="24">
        <v>6259780</v>
      </c>
      <c r="M18" s="24">
        <v>22390999188</v>
      </c>
      <c r="O18" s="37">
        <v>24133725222</v>
      </c>
      <c r="Q18" s="34">
        <f t="shared" si="1"/>
        <v>-1742726034</v>
      </c>
      <c r="R18" s="34">
        <f t="shared" si="2"/>
        <v>0</v>
      </c>
    </row>
    <row r="19" spans="1:18" ht="30" customHeight="1" x14ac:dyDescent="0.2">
      <c r="A19" s="13" t="s">
        <v>332</v>
      </c>
      <c r="C19" s="24">
        <v>5600000</v>
      </c>
      <c r="E19" s="24">
        <v>86422418345</v>
      </c>
      <c r="G19" s="24">
        <v>73773063929</v>
      </c>
      <c r="I19" s="34">
        <f t="shared" si="0"/>
        <v>12649354416</v>
      </c>
      <c r="K19" s="24">
        <v>22798874</v>
      </c>
      <c r="M19" s="24">
        <v>334093130891</v>
      </c>
      <c r="O19" s="37">
        <v>282853722040</v>
      </c>
      <c r="Q19" s="151">
        <f t="shared" si="1"/>
        <v>51239408851</v>
      </c>
      <c r="R19" s="151">
        <f t="shared" si="2"/>
        <v>0</v>
      </c>
    </row>
    <row r="20" spans="1:18" ht="30" customHeight="1" x14ac:dyDescent="0.2">
      <c r="A20" s="13" t="s">
        <v>41</v>
      </c>
      <c r="C20" s="24">
        <v>0</v>
      </c>
      <c r="E20" s="24">
        <v>0</v>
      </c>
      <c r="G20" s="24">
        <v>0</v>
      </c>
      <c r="I20" s="34">
        <f t="shared" si="0"/>
        <v>0</v>
      </c>
      <c r="K20" s="24">
        <v>3399409</v>
      </c>
      <c r="M20" s="24">
        <v>43795999307</v>
      </c>
      <c r="O20" s="37">
        <v>47338721805</v>
      </c>
      <c r="Q20" s="34">
        <f t="shared" si="1"/>
        <v>-3542722498</v>
      </c>
      <c r="R20" s="34">
        <f t="shared" si="2"/>
        <v>0</v>
      </c>
    </row>
    <row r="21" spans="1:18" ht="30" customHeight="1" x14ac:dyDescent="0.2">
      <c r="A21" s="13" t="s">
        <v>39</v>
      </c>
      <c r="C21" s="24">
        <v>0</v>
      </c>
      <c r="E21" s="24">
        <v>0</v>
      </c>
      <c r="G21" s="24">
        <v>0</v>
      </c>
      <c r="I21" s="34">
        <f t="shared" si="0"/>
        <v>0</v>
      </c>
      <c r="K21" s="24">
        <v>43200000</v>
      </c>
      <c r="M21" s="24">
        <v>22112101296</v>
      </c>
      <c r="O21" s="37">
        <v>21386627793</v>
      </c>
      <c r="Q21" s="151">
        <f t="shared" si="1"/>
        <v>725473503</v>
      </c>
      <c r="R21" s="151">
        <f t="shared" si="2"/>
        <v>0</v>
      </c>
    </row>
    <row r="22" spans="1:18" ht="30" customHeight="1" x14ac:dyDescent="0.2">
      <c r="A22" s="13" t="s">
        <v>97</v>
      </c>
      <c r="C22" s="24">
        <v>490510</v>
      </c>
      <c r="E22" s="24">
        <v>6511151268</v>
      </c>
      <c r="G22" s="24">
        <v>5935769158</v>
      </c>
      <c r="I22" s="34">
        <f t="shared" si="0"/>
        <v>575382110</v>
      </c>
      <c r="K22" s="24">
        <v>1600000</v>
      </c>
      <c r="M22" s="24">
        <v>20508188339</v>
      </c>
      <c r="O22" s="37">
        <v>19361951133</v>
      </c>
      <c r="Q22" s="151">
        <f t="shared" si="1"/>
        <v>1146237206</v>
      </c>
      <c r="R22" s="151">
        <f t="shared" si="2"/>
        <v>0</v>
      </c>
    </row>
    <row r="23" spans="1:18" ht="30" customHeight="1" x14ac:dyDescent="0.2">
      <c r="A23" s="13" t="s">
        <v>38</v>
      </c>
      <c r="C23" s="24">
        <v>0</v>
      </c>
      <c r="E23" s="24">
        <v>0</v>
      </c>
      <c r="G23" s="24">
        <v>0</v>
      </c>
      <c r="I23" s="34">
        <f t="shared" si="0"/>
        <v>0</v>
      </c>
      <c r="K23" s="24">
        <v>8600000</v>
      </c>
      <c r="M23" s="24">
        <v>49449585251</v>
      </c>
      <c r="O23" s="37">
        <v>45869517030</v>
      </c>
      <c r="Q23" s="151">
        <f t="shared" si="1"/>
        <v>3580068221</v>
      </c>
      <c r="R23" s="151">
        <f t="shared" si="2"/>
        <v>0</v>
      </c>
    </row>
    <row r="24" spans="1:18" ht="30" customHeight="1" x14ac:dyDescent="0.2">
      <c r="A24" s="13" t="s">
        <v>103</v>
      </c>
      <c r="C24" s="24">
        <v>0</v>
      </c>
      <c r="E24" s="24">
        <v>0</v>
      </c>
      <c r="G24" s="24">
        <v>0</v>
      </c>
      <c r="I24" s="34">
        <f t="shared" si="0"/>
        <v>0</v>
      </c>
      <c r="K24" s="24">
        <v>7000000</v>
      </c>
      <c r="M24" s="24">
        <v>11662194744</v>
      </c>
      <c r="O24" s="37">
        <v>12103221234</v>
      </c>
      <c r="Q24" s="34">
        <f t="shared" si="1"/>
        <v>-441026490</v>
      </c>
      <c r="R24" s="34">
        <f t="shared" si="2"/>
        <v>0</v>
      </c>
    </row>
    <row r="25" spans="1:18" ht="30" customHeight="1" x14ac:dyDescent="0.2">
      <c r="A25" s="13" t="s">
        <v>27</v>
      </c>
      <c r="C25" s="24">
        <v>0</v>
      </c>
      <c r="E25" s="24">
        <v>0</v>
      </c>
      <c r="G25" s="24">
        <v>0</v>
      </c>
      <c r="I25" s="34">
        <f t="shared" si="0"/>
        <v>0</v>
      </c>
      <c r="K25" s="24">
        <v>200000</v>
      </c>
      <c r="M25" s="24">
        <v>13301241885</v>
      </c>
      <c r="O25" s="37">
        <v>12861612745</v>
      </c>
      <c r="Q25" s="151">
        <f t="shared" si="1"/>
        <v>439629140</v>
      </c>
      <c r="R25" s="151">
        <f t="shared" si="2"/>
        <v>0</v>
      </c>
    </row>
    <row r="26" spans="1:18" ht="30" customHeight="1" x14ac:dyDescent="0.2">
      <c r="A26" s="13" t="s">
        <v>48</v>
      </c>
      <c r="C26" s="24">
        <v>2001390</v>
      </c>
      <c r="E26" s="24">
        <v>7311534563</v>
      </c>
      <c r="G26" s="24">
        <v>7493366935</v>
      </c>
      <c r="I26" s="34">
        <f t="shared" si="0"/>
        <v>-181832372</v>
      </c>
      <c r="K26" s="24">
        <v>138721327</v>
      </c>
      <c r="M26" s="24">
        <v>715665411766</v>
      </c>
      <c r="O26" s="37">
        <v>662618560698</v>
      </c>
      <c r="Q26" s="151">
        <f t="shared" si="1"/>
        <v>53046851068</v>
      </c>
      <c r="R26" s="151">
        <f t="shared" si="2"/>
        <v>0</v>
      </c>
    </row>
    <row r="27" spans="1:18" ht="30" customHeight="1" x14ac:dyDescent="0.2">
      <c r="A27" s="13" t="s">
        <v>23</v>
      </c>
      <c r="C27" s="24">
        <v>1200000</v>
      </c>
      <c r="E27" s="24">
        <v>3806333276</v>
      </c>
      <c r="G27" s="24">
        <v>3558659359</v>
      </c>
      <c r="I27" s="34">
        <f t="shared" si="0"/>
        <v>247673917</v>
      </c>
      <c r="K27" s="24">
        <v>72027042</v>
      </c>
      <c r="M27" s="24">
        <v>182581893668</v>
      </c>
      <c r="O27" s="37">
        <v>154791401453</v>
      </c>
      <c r="Q27" s="151">
        <f t="shared" si="1"/>
        <v>27790492215</v>
      </c>
      <c r="R27" s="151">
        <f t="shared" si="2"/>
        <v>0</v>
      </c>
    </row>
    <row r="28" spans="1:18" ht="30" customHeight="1" x14ac:dyDescent="0.2">
      <c r="A28" s="13" t="s">
        <v>110</v>
      </c>
      <c r="C28" s="24">
        <v>20450000</v>
      </c>
      <c r="E28" s="24">
        <v>70762890959</v>
      </c>
      <c r="G28" s="24">
        <v>72213110029</v>
      </c>
      <c r="I28" s="34">
        <f t="shared" si="0"/>
        <v>-1450219070</v>
      </c>
      <c r="K28" s="24">
        <v>45000000</v>
      </c>
      <c r="M28" s="24">
        <v>144859996580</v>
      </c>
      <c r="O28" s="37">
        <v>145862029407</v>
      </c>
      <c r="Q28" s="34">
        <f t="shared" si="1"/>
        <v>-1002032827</v>
      </c>
      <c r="R28" s="34">
        <f t="shared" si="2"/>
        <v>0</v>
      </c>
    </row>
    <row r="29" spans="1:18" ht="30" customHeight="1" x14ac:dyDescent="0.2">
      <c r="A29" s="13" t="s">
        <v>330</v>
      </c>
      <c r="C29" s="24">
        <v>600000</v>
      </c>
      <c r="E29" s="24">
        <v>3795987613</v>
      </c>
      <c r="G29" s="24">
        <v>4205899451</v>
      </c>
      <c r="I29" s="34">
        <f t="shared" si="0"/>
        <v>-409911838</v>
      </c>
      <c r="K29" s="24">
        <v>800000</v>
      </c>
      <c r="M29" s="24">
        <v>4990835725</v>
      </c>
      <c r="O29" s="37">
        <v>5346957366</v>
      </c>
      <c r="Q29" s="34">
        <f t="shared" si="1"/>
        <v>-356121641</v>
      </c>
      <c r="R29" s="34">
        <f t="shared" si="2"/>
        <v>0</v>
      </c>
    </row>
    <row r="30" spans="1:18" ht="30" customHeight="1" x14ac:dyDescent="0.2">
      <c r="A30" s="13" t="s">
        <v>102</v>
      </c>
      <c r="C30" s="24">
        <v>0</v>
      </c>
      <c r="E30" s="24">
        <v>0</v>
      </c>
      <c r="G30" s="24">
        <v>0</v>
      </c>
      <c r="I30" s="34">
        <f t="shared" si="0"/>
        <v>0</v>
      </c>
      <c r="K30" s="24">
        <v>2000000</v>
      </c>
      <c r="M30" s="24">
        <v>13499199050</v>
      </c>
      <c r="O30" s="37">
        <v>12071191643</v>
      </c>
      <c r="Q30" s="151">
        <f t="shared" si="1"/>
        <v>1428007407</v>
      </c>
      <c r="R30" s="151">
        <f t="shared" si="2"/>
        <v>0</v>
      </c>
    </row>
    <row r="31" spans="1:18" ht="30" customHeight="1" x14ac:dyDescent="0.2">
      <c r="A31" s="13" t="s">
        <v>175</v>
      </c>
      <c r="C31" s="24">
        <v>12219</v>
      </c>
      <c r="E31" s="24">
        <v>11017637084</v>
      </c>
      <c r="G31" s="24">
        <v>11618416355</v>
      </c>
      <c r="I31" s="34">
        <f t="shared" si="0"/>
        <v>-600779271</v>
      </c>
      <c r="K31" s="24">
        <v>13003</v>
      </c>
      <c r="M31" s="24">
        <v>11746763283</v>
      </c>
      <c r="O31" s="37">
        <v>12363881485</v>
      </c>
      <c r="Q31" s="34">
        <f t="shared" si="1"/>
        <v>-617118202</v>
      </c>
      <c r="R31" s="34">
        <f t="shared" si="2"/>
        <v>0</v>
      </c>
    </row>
    <row r="32" spans="1:18" ht="30" customHeight="1" x14ac:dyDescent="0.2">
      <c r="A32" s="13" t="s">
        <v>25</v>
      </c>
      <c r="C32" s="24">
        <v>28500000</v>
      </c>
      <c r="E32" s="24">
        <v>69909011570</v>
      </c>
      <c r="G32" s="24">
        <v>76930643333</v>
      </c>
      <c r="I32" s="34">
        <f t="shared" si="0"/>
        <v>-7021631763</v>
      </c>
      <c r="K32" s="24">
        <v>192336619</v>
      </c>
      <c r="M32" s="24">
        <v>495116976332</v>
      </c>
      <c r="O32" s="37">
        <v>434660624537</v>
      </c>
      <c r="Q32" s="151">
        <f t="shared" si="1"/>
        <v>60456351795</v>
      </c>
      <c r="R32" s="151">
        <f t="shared" si="2"/>
        <v>0</v>
      </c>
    </row>
    <row r="33" spans="1:18" ht="30" customHeight="1" x14ac:dyDescent="0.2">
      <c r="A33" s="13" t="s">
        <v>45</v>
      </c>
      <c r="C33" s="24">
        <v>0</v>
      </c>
      <c r="E33" s="24">
        <v>0</v>
      </c>
      <c r="G33" s="24">
        <v>0</v>
      </c>
      <c r="I33" s="34">
        <f t="shared" si="0"/>
        <v>0</v>
      </c>
      <c r="K33" s="24">
        <v>7440000</v>
      </c>
      <c r="M33" s="24">
        <v>68964559758</v>
      </c>
      <c r="O33" s="37">
        <v>60871002738</v>
      </c>
      <c r="Q33" s="151">
        <f t="shared" si="1"/>
        <v>8093557020</v>
      </c>
      <c r="R33" s="151">
        <f t="shared" si="2"/>
        <v>0</v>
      </c>
    </row>
    <row r="34" spans="1:18" ht="30" customHeight="1" x14ac:dyDescent="0.2">
      <c r="A34" s="13" t="s">
        <v>64</v>
      </c>
      <c r="C34" s="24">
        <v>3759145</v>
      </c>
      <c r="D34" s="24"/>
      <c r="E34" s="24">
        <v>10877716766</v>
      </c>
      <c r="F34" s="24"/>
      <c r="G34" s="24">
        <v>11376691630</v>
      </c>
      <c r="I34" s="34">
        <f t="shared" si="0"/>
        <v>-498974864</v>
      </c>
      <c r="K34" s="24">
        <v>3759145</v>
      </c>
      <c r="M34" s="24">
        <v>10877716766</v>
      </c>
      <c r="O34" s="37">
        <v>11376691630</v>
      </c>
      <c r="Q34" s="34">
        <f t="shared" si="1"/>
        <v>-498974864</v>
      </c>
      <c r="R34" s="34"/>
    </row>
    <row r="35" spans="1:18" ht="30" customHeight="1" x14ac:dyDescent="0.2">
      <c r="A35" s="13" t="s">
        <v>37</v>
      </c>
      <c r="C35" s="24">
        <v>13000000</v>
      </c>
      <c r="D35" s="24"/>
      <c r="E35" s="24">
        <v>24219000000</v>
      </c>
      <c r="F35" s="24"/>
      <c r="G35" s="24">
        <v>36283000000</v>
      </c>
      <c r="I35" s="34">
        <f t="shared" si="0"/>
        <v>-12064000000</v>
      </c>
      <c r="K35" s="24">
        <v>13000000</v>
      </c>
      <c r="M35" s="24">
        <v>24219000000</v>
      </c>
      <c r="O35" s="37">
        <v>36283000000</v>
      </c>
      <c r="Q35" s="34">
        <f>M35-O35</f>
        <v>-12064000000</v>
      </c>
      <c r="R35" s="34">
        <f t="shared" ref="R35" si="3">N35-P35</f>
        <v>0</v>
      </c>
    </row>
    <row r="36" spans="1:18" ht="30" customHeight="1" x14ac:dyDescent="0.2">
      <c r="A36" s="13" t="s">
        <v>63</v>
      </c>
      <c r="C36" s="24">
        <v>0</v>
      </c>
      <c r="E36" s="24">
        <v>0</v>
      </c>
      <c r="G36" s="24">
        <v>0</v>
      </c>
      <c r="I36" s="34">
        <f>E36-G36</f>
        <v>0</v>
      </c>
      <c r="K36" s="24">
        <v>9400000</v>
      </c>
      <c r="M36" s="24">
        <v>103334458621</v>
      </c>
      <c r="O36" s="37">
        <v>102338053357</v>
      </c>
      <c r="Q36" s="34">
        <f t="shared" si="1"/>
        <v>996405264</v>
      </c>
      <c r="R36" s="34">
        <f t="shared" si="2"/>
        <v>0</v>
      </c>
    </row>
    <row r="37" spans="1:18" ht="30" customHeight="1" x14ac:dyDescent="0.2">
      <c r="A37" s="13" t="s">
        <v>24</v>
      </c>
      <c r="C37" s="24">
        <v>0</v>
      </c>
      <c r="E37" s="24">
        <v>0</v>
      </c>
      <c r="G37" s="24">
        <v>0</v>
      </c>
      <c r="I37" s="34">
        <f t="shared" si="0"/>
        <v>0</v>
      </c>
      <c r="K37" s="24">
        <v>30000000</v>
      </c>
      <c r="M37" s="24">
        <v>26451670809</v>
      </c>
      <c r="O37" s="37">
        <v>24831822208</v>
      </c>
      <c r="Q37" s="151">
        <f t="shared" si="1"/>
        <v>1619848601</v>
      </c>
      <c r="R37" s="151">
        <f t="shared" si="2"/>
        <v>0</v>
      </c>
    </row>
    <row r="38" spans="1:18" ht="30" customHeight="1" x14ac:dyDescent="0.2">
      <c r="A38" s="13" t="s">
        <v>32</v>
      </c>
      <c r="C38" s="24">
        <v>0</v>
      </c>
      <c r="E38" s="24">
        <v>0</v>
      </c>
      <c r="G38" s="24">
        <v>0</v>
      </c>
      <c r="I38" s="34">
        <f t="shared" si="0"/>
        <v>0</v>
      </c>
      <c r="K38" s="24">
        <v>3541176</v>
      </c>
      <c r="M38" s="24">
        <v>16853129611</v>
      </c>
      <c r="O38" s="37">
        <v>17729083316</v>
      </c>
      <c r="Q38" s="34">
        <f t="shared" si="1"/>
        <v>-875953705</v>
      </c>
      <c r="R38" s="34">
        <f t="shared" si="2"/>
        <v>0</v>
      </c>
    </row>
    <row r="39" spans="1:18" ht="30" customHeight="1" x14ac:dyDescent="0.2">
      <c r="A39" s="13" t="s">
        <v>18</v>
      </c>
      <c r="C39" s="24">
        <v>0</v>
      </c>
      <c r="E39" s="24">
        <v>0</v>
      </c>
      <c r="G39" s="24">
        <v>0</v>
      </c>
      <c r="I39" s="34">
        <f t="shared" si="0"/>
        <v>0</v>
      </c>
      <c r="K39" s="24">
        <v>119397808</v>
      </c>
      <c r="M39" s="24">
        <v>81256405059</v>
      </c>
      <c r="O39" s="37">
        <v>77632374088</v>
      </c>
      <c r="Q39" s="151">
        <f t="shared" si="1"/>
        <v>3624030971</v>
      </c>
      <c r="R39" s="151">
        <f t="shared" si="2"/>
        <v>0</v>
      </c>
    </row>
    <row r="40" spans="1:18" ht="30" customHeight="1" x14ac:dyDescent="0.2">
      <c r="A40" s="13" t="s">
        <v>44</v>
      </c>
      <c r="C40" s="24">
        <v>5600000</v>
      </c>
      <c r="E40" s="24">
        <v>26453357075</v>
      </c>
      <c r="G40" s="24">
        <v>24420675121</v>
      </c>
      <c r="I40" s="34">
        <f t="shared" si="0"/>
        <v>2032681954</v>
      </c>
      <c r="K40" s="24">
        <v>14400000</v>
      </c>
      <c r="M40" s="24">
        <v>71111833059</v>
      </c>
      <c r="O40" s="37">
        <v>60779855689</v>
      </c>
      <c r="Q40" s="151">
        <f t="shared" si="1"/>
        <v>10331977370</v>
      </c>
      <c r="R40" s="151">
        <f t="shared" si="2"/>
        <v>0</v>
      </c>
    </row>
    <row r="41" spans="1:18" ht="30" customHeight="1" x14ac:dyDescent="0.2">
      <c r="A41" s="13" t="s">
        <v>113</v>
      </c>
      <c r="C41" s="24">
        <v>0</v>
      </c>
      <c r="E41" s="24">
        <v>0</v>
      </c>
      <c r="G41" s="24">
        <v>0</v>
      </c>
      <c r="I41" s="34">
        <f t="shared" si="0"/>
        <v>0</v>
      </c>
      <c r="K41" s="24">
        <v>632525</v>
      </c>
      <c r="M41" s="24">
        <v>11077857201</v>
      </c>
      <c r="O41" s="37">
        <v>9667896935</v>
      </c>
      <c r="Q41" s="151">
        <f t="shared" si="1"/>
        <v>1409960266</v>
      </c>
      <c r="R41" s="151">
        <f t="shared" si="2"/>
        <v>0</v>
      </c>
    </row>
    <row r="42" spans="1:18" ht="30" customHeight="1" x14ac:dyDescent="0.2">
      <c r="A42" s="13" t="s">
        <v>109</v>
      </c>
      <c r="C42" s="24">
        <v>0</v>
      </c>
      <c r="E42" s="24">
        <v>0</v>
      </c>
      <c r="G42" s="24">
        <v>0</v>
      </c>
      <c r="I42" s="34">
        <f t="shared" si="0"/>
        <v>0</v>
      </c>
      <c r="K42" s="24">
        <v>400000</v>
      </c>
      <c r="M42" s="24">
        <v>1053295388</v>
      </c>
      <c r="O42" s="37">
        <v>1032957691</v>
      </c>
      <c r="Q42" s="151">
        <f t="shared" si="1"/>
        <v>20337697</v>
      </c>
      <c r="R42" s="151">
        <f t="shared" si="2"/>
        <v>0</v>
      </c>
    </row>
    <row r="43" spans="1:18" ht="30" customHeight="1" x14ac:dyDescent="0.2">
      <c r="A43" s="13" t="s">
        <v>53</v>
      </c>
      <c r="C43" s="24">
        <v>0</v>
      </c>
      <c r="E43" s="24">
        <v>0</v>
      </c>
      <c r="G43" s="24">
        <v>0</v>
      </c>
      <c r="I43" s="34">
        <f t="shared" si="0"/>
        <v>0</v>
      </c>
      <c r="K43" s="24">
        <v>19800000</v>
      </c>
      <c r="M43" s="24">
        <v>86327002595</v>
      </c>
      <c r="O43" s="37">
        <v>82801603788</v>
      </c>
      <c r="Q43" s="151">
        <f t="shared" si="1"/>
        <v>3525398807</v>
      </c>
      <c r="R43" s="151">
        <f t="shared" si="2"/>
        <v>0</v>
      </c>
    </row>
    <row r="44" spans="1:18" ht="30" customHeight="1" x14ac:dyDescent="0.2">
      <c r="A44" s="13" t="s">
        <v>17</v>
      </c>
      <c r="C44" s="24">
        <v>0</v>
      </c>
      <c r="E44" s="24">
        <v>0</v>
      </c>
      <c r="G44" s="24">
        <v>0</v>
      </c>
      <c r="I44" s="34">
        <f t="shared" si="0"/>
        <v>0</v>
      </c>
      <c r="K44" s="24">
        <v>20100000</v>
      </c>
      <c r="M44" s="24">
        <v>55314695548</v>
      </c>
      <c r="O44" s="37">
        <v>53296472093</v>
      </c>
      <c r="Q44" s="151">
        <f t="shared" si="1"/>
        <v>2018223455</v>
      </c>
      <c r="R44" s="151">
        <f t="shared" si="2"/>
        <v>0</v>
      </c>
    </row>
    <row r="45" spans="1:18" ht="30" customHeight="1" x14ac:dyDescent="0.2">
      <c r="A45" s="13" t="s">
        <v>20</v>
      </c>
      <c r="C45" s="24">
        <v>3599999</v>
      </c>
      <c r="E45" s="24">
        <v>13285083249</v>
      </c>
      <c r="G45" s="24">
        <v>12758625720</v>
      </c>
      <c r="I45" s="34">
        <f t="shared" si="0"/>
        <v>526457529</v>
      </c>
      <c r="K45" s="24">
        <v>16599999</v>
      </c>
      <c r="M45" s="24">
        <v>49054540539</v>
      </c>
      <c r="O45" s="37">
        <v>47762879386</v>
      </c>
      <c r="Q45" s="151">
        <f t="shared" si="1"/>
        <v>1291661153</v>
      </c>
      <c r="R45" s="151">
        <f t="shared" si="2"/>
        <v>0</v>
      </c>
    </row>
    <row r="46" spans="1:18" ht="30" customHeight="1" x14ac:dyDescent="0.2">
      <c r="A46" s="13" t="s">
        <v>61</v>
      </c>
      <c r="C46" s="24">
        <v>0</v>
      </c>
      <c r="E46" s="24">
        <v>0</v>
      </c>
      <c r="G46" s="24">
        <v>0</v>
      </c>
      <c r="I46" s="34">
        <f t="shared" si="0"/>
        <v>0</v>
      </c>
      <c r="K46" s="24">
        <v>7100000</v>
      </c>
      <c r="M46" s="24">
        <v>106957308086</v>
      </c>
      <c r="O46" s="37">
        <v>100898886201</v>
      </c>
      <c r="Q46" s="151">
        <f t="shared" si="1"/>
        <v>6058421885</v>
      </c>
      <c r="R46" s="151">
        <f t="shared" si="2"/>
        <v>0</v>
      </c>
    </row>
    <row r="47" spans="1:18" ht="30" customHeight="1" x14ac:dyDescent="0.2">
      <c r="A47" s="13" t="s">
        <v>35</v>
      </c>
      <c r="C47" s="24">
        <v>0</v>
      </c>
      <c r="E47" s="24">
        <v>0</v>
      </c>
      <c r="G47" s="24">
        <v>0</v>
      </c>
      <c r="I47" s="34">
        <f t="shared" si="0"/>
        <v>0</v>
      </c>
      <c r="K47" s="24">
        <v>25411248</v>
      </c>
      <c r="M47" s="24">
        <v>153298712868</v>
      </c>
      <c r="O47" s="37">
        <v>131974953879</v>
      </c>
      <c r="Q47" s="151">
        <f t="shared" si="1"/>
        <v>21323758989</v>
      </c>
      <c r="R47" s="151">
        <f t="shared" si="2"/>
        <v>0</v>
      </c>
    </row>
    <row r="48" spans="1:18" ht="30" customHeight="1" x14ac:dyDescent="0.2">
      <c r="A48" s="13" t="s">
        <v>331</v>
      </c>
      <c r="C48" s="24">
        <v>2180748</v>
      </c>
      <c r="E48" s="24">
        <v>10596884592</v>
      </c>
      <c r="G48" s="24">
        <v>8568514982</v>
      </c>
      <c r="I48" s="34">
        <f>E48-G48</f>
        <v>2028369610</v>
      </c>
      <c r="K48" s="24">
        <v>28164609</v>
      </c>
      <c r="M48" s="24">
        <v>125663747379</v>
      </c>
      <c r="O48" s="37">
        <v>111989417765</v>
      </c>
      <c r="Q48" s="151">
        <f t="shared" si="1"/>
        <v>13674329614</v>
      </c>
      <c r="R48" s="151">
        <f t="shared" si="2"/>
        <v>0</v>
      </c>
    </row>
    <row r="49" spans="1:18" ht="30" customHeight="1" x14ac:dyDescent="0.2">
      <c r="A49" s="13" t="s">
        <v>52</v>
      </c>
      <c r="C49" s="24">
        <v>96818</v>
      </c>
      <c r="E49" s="24">
        <v>347706975</v>
      </c>
      <c r="G49" s="24">
        <v>358646540</v>
      </c>
      <c r="I49" s="34">
        <f>E49-G49</f>
        <v>-10939565</v>
      </c>
      <c r="K49" s="24">
        <v>24883861</v>
      </c>
      <c r="M49" s="24">
        <v>127374367723</v>
      </c>
      <c r="O49" s="37">
        <v>116256717361</v>
      </c>
      <c r="Q49" s="151">
        <f t="shared" si="1"/>
        <v>11117650362</v>
      </c>
      <c r="R49" s="151">
        <f t="shared" si="2"/>
        <v>0</v>
      </c>
    </row>
    <row r="50" spans="1:18" ht="30" customHeight="1" x14ac:dyDescent="0.2">
      <c r="A50" s="13" t="s">
        <v>58</v>
      </c>
      <c r="C50" s="24">
        <v>0</v>
      </c>
      <c r="E50" s="24">
        <v>0</v>
      </c>
      <c r="G50" s="24">
        <v>0</v>
      </c>
      <c r="I50" s="34">
        <f t="shared" ref="I50:I117" si="4">E50-G50</f>
        <v>0</v>
      </c>
      <c r="K50" s="24">
        <v>450000</v>
      </c>
      <c r="M50" s="24">
        <v>5713069174</v>
      </c>
      <c r="O50" s="37">
        <v>3726680754</v>
      </c>
      <c r="Q50" s="151">
        <f t="shared" si="1"/>
        <v>1986388420</v>
      </c>
      <c r="R50" s="151">
        <f t="shared" si="2"/>
        <v>0</v>
      </c>
    </row>
    <row r="51" spans="1:18" ht="30" customHeight="1" x14ac:dyDescent="0.2">
      <c r="A51" s="13" t="s">
        <v>104</v>
      </c>
      <c r="C51" s="24">
        <v>0</v>
      </c>
      <c r="E51" s="24">
        <v>0</v>
      </c>
      <c r="G51" s="24">
        <v>0</v>
      </c>
      <c r="I51" s="34">
        <f>E51-G51</f>
        <v>0</v>
      </c>
      <c r="K51" s="24">
        <v>38250220</v>
      </c>
      <c r="M51" s="24">
        <v>229110072388</v>
      </c>
      <c r="O51" s="37">
        <v>201873952706</v>
      </c>
      <c r="Q51" s="151">
        <f t="shared" si="1"/>
        <v>27236119682</v>
      </c>
      <c r="R51" s="151">
        <f t="shared" si="2"/>
        <v>0</v>
      </c>
    </row>
    <row r="52" spans="1:18" ht="30" customHeight="1" x14ac:dyDescent="0.2">
      <c r="A52" s="13" t="s">
        <v>46</v>
      </c>
      <c r="C52" s="24">
        <v>0</v>
      </c>
      <c r="E52" s="24">
        <v>0</v>
      </c>
      <c r="G52" s="24">
        <v>0</v>
      </c>
      <c r="I52" s="34">
        <f t="shared" si="4"/>
        <v>0</v>
      </c>
      <c r="K52" s="24">
        <v>81190</v>
      </c>
      <c r="M52" s="24">
        <v>1428512485</v>
      </c>
      <c r="O52" s="37">
        <v>1243359506</v>
      </c>
      <c r="Q52" s="151">
        <f t="shared" si="1"/>
        <v>185152979</v>
      </c>
      <c r="R52" s="151">
        <f t="shared" si="2"/>
        <v>0</v>
      </c>
    </row>
    <row r="53" spans="1:18" ht="30" customHeight="1" x14ac:dyDescent="0.2">
      <c r="A53" s="13" t="s">
        <v>57</v>
      </c>
      <c r="C53" s="24">
        <v>14600000</v>
      </c>
      <c r="E53" s="24">
        <v>97798527092</v>
      </c>
      <c r="G53" s="24">
        <v>88739832855</v>
      </c>
      <c r="I53" s="34">
        <f t="shared" si="4"/>
        <v>9058694237</v>
      </c>
      <c r="K53" s="24">
        <v>190423856</v>
      </c>
      <c r="M53" s="24">
        <v>1478073953177</v>
      </c>
      <c r="O53" s="37">
        <v>1276624956280</v>
      </c>
      <c r="Q53" s="151">
        <f t="shared" si="1"/>
        <v>201448996897</v>
      </c>
      <c r="R53" s="151">
        <f t="shared" si="2"/>
        <v>0</v>
      </c>
    </row>
    <row r="54" spans="1:18" ht="30" customHeight="1" x14ac:dyDescent="0.2">
      <c r="A54" s="13" t="s">
        <v>42</v>
      </c>
      <c r="C54" s="24">
        <v>0</v>
      </c>
      <c r="E54" s="24">
        <v>0</v>
      </c>
      <c r="G54" s="24">
        <v>0</v>
      </c>
      <c r="I54" s="34">
        <f t="shared" si="4"/>
        <v>0</v>
      </c>
      <c r="K54" s="24">
        <v>21000000</v>
      </c>
      <c r="M54" s="24">
        <v>110654211700</v>
      </c>
      <c r="O54" s="37">
        <v>99629731920</v>
      </c>
      <c r="Q54" s="151">
        <f t="shared" si="1"/>
        <v>11024479780</v>
      </c>
      <c r="R54" s="151">
        <f t="shared" si="2"/>
        <v>0</v>
      </c>
    </row>
    <row r="55" spans="1:18" ht="30" customHeight="1" x14ac:dyDescent="0.2">
      <c r="A55" s="13" t="s">
        <v>31</v>
      </c>
      <c r="C55" s="24">
        <v>1735844</v>
      </c>
      <c r="E55" s="24">
        <v>36886227252</v>
      </c>
      <c r="G55" s="24">
        <v>35402348592</v>
      </c>
      <c r="I55" s="34">
        <f t="shared" si="4"/>
        <v>1483878660</v>
      </c>
      <c r="K55" s="24">
        <v>3364108</v>
      </c>
      <c r="M55" s="24">
        <v>73866405267</v>
      </c>
      <c r="O55" s="37">
        <v>66462478351</v>
      </c>
      <c r="Q55" s="151">
        <f t="shared" si="1"/>
        <v>7403926916</v>
      </c>
      <c r="R55" s="151">
        <f t="shared" si="2"/>
        <v>0</v>
      </c>
    </row>
    <row r="56" spans="1:18" ht="30" customHeight="1" x14ac:dyDescent="0.2">
      <c r="A56" s="13" t="s">
        <v>108</v>
      </c>
      <c r="C56" s="24">
        <v>0</v>
      </c>
      <c r="E56" s="24">
        <v>0</v>
      </c>
      <c r="G56" s="24">
        <v>0</v>
      </c>
      <c r="I56" s="34">
        <f t="shared" si="4"/>
        <v>0</v>
      </c>
      <c r="K56" s="24">
        <v>2000000</v>
      </c>
      <c r="M56" s="24">
        <v>5951810201</v>
      </c>
      <c r="O56" s="37">
        <v>5828203536</v>
      </c>
      <c r="Q56" s="151">
        <f t="shared" si="1"/>
        <v>123606665</v>
      </c>
      <c r="R56" s="151">
        <f t="shared" si="2"/>
        <v>0</v>
      </c>
    </row>
    <row r="57" spans="1:18" ht="30" customHeight="1" x14ac:dyDescent="0.2">
      <c r="A57" s="13" t="s">
        <v>22</v>
      </c>
      <c r="C57" s="24">
        <v>0</v>
      </c>
      <c r="E57" s="24">
        <v>0</v>
      </c>
      <c r="G57" s="24">
        <v>0</v>
      </c>
      <c r="I57" s="34">
        <f t="shared" si="4"/>
        <v>0</v>
      </c>
      <c r="K57" s="24">
        <v>20525000</v>
      </c>
      <c r="M57" s="24">
        <v>38914215898</v>
      </c>
      <c r="O57" s="37">
        <v>36102001577</v>
      </c>
      <c r="Q57" s="151">
        <f t="shared" si="1"/>
        <v>2812214321</v>
      </c>
      <c r="R57" s="151">
        <f t="shared" si="2"/>
        <v>0</v>
      </c>
    </row>
    <row r="58" spans="1:18" ht="30" customHeight="1" x14ac:dyDescent="0.2">
      <c r="A58" s="13" t="s">
        <v>29</v>
      </c>
      <c r="C58" s="24">
        <v>0</v>
      </c>
      <c r="E58" s="24">
        <v>0</v>
      </c>
      <c r="G58" s="24">
        <v>0</v>
      </c>
      <c r="I58" s="34">
        <f t="shared" si="4"/>
        <v>0</v>
      </c>
      <c r="K58" s="24">
        <v>10300000</v>
      </c>
      <c r="M58" s="24">
        <v>78649518389</v>
      </c>
      <c r="O58" s="37">
        <v>77369554627</v>
      </c>
      <c r="Q58" s="151">
        <f t="shared" si="1"/>
        <v>1279963762</v>
      </c>
      <c r="R58" s="151">
        <f t="shared" si="2"/>
        <v>0</v>
      </c>
    </row>
    <row r="59" spans="1:18" ht="30" customHeight="1" x14ac:dyDescent="0.2">
      <c r="A59" s="13" t="s">
        <v>40</v>
      </c>
      <c r="C59" s="24">
        <v>0</v>
      </c>
      <c r="E59" s="24">
        <v>0</v>
      </c>
      <c r="G59" s="24">
        <v>0</v>
      </c>
      <c r="I59" s="34">
        <f t="shared" si="4"/>
        <v>0</v>
      </c>
      <c r="K59" s="24">
        <v>7173713</v>
      </c>
      <c r="M59" s="24">
        <v>22773020927</v>
      </c>
      <c r="O59" s="37">
        <v>21004674180</v>
      </c>
      <c r="Q59" s="151">
        <f t="shared" si="1"/>
        <v>1768346747</v>
      </c>
      <c r="R59" s="151">
        <f t="shared" si="2"/>
        <v>0</v>
      </c>
    </row>
    <row r="60" spans="1:18" ht="30" customHeight="1" x14ac:dyDescent="0.2">
      <c r="A60" s="13" t="s">
        <v>176</v>
      </c>
      <c r="C60" s="24">
        <v>0</v>
      </c>
      <c r="E60" s="24">
        <v>0</v>
      </c>
      <c r="G60" s="24">
        <v>0</v>
      </c>
      <c r="I60" s="34">
        <f t="shared" si="4"/>
        <v>0</v>
      </c>
      <c r="K60" s="24">
        <v>100000</v>
      </c>
      <c r="M60" s="24">
        <v>16987733144</v>
      </c>
      <c r="O60" s="37">
        <v>18346009270</v>
      </c>
      <c r="Q60" s="34">
        <f t="shared" si="1"/>
        <v>-1358276126</v>
      </c>
      <c r="R60" s="34">
        <f t="shared" si="2"/>
        <v>0</v>
      </c>
    </row>
    <row r="61" spans="1:18" ht="30" customHeight="1" x14ac:dyDescent="0.2">
      <c r="A61" s="13" t="s">
        <v>177</v>
      </c>
      <c r="C61" s="24">
        <v>0</v>
      </c>
      <c r="E61" s="24">
        <v>0</v>
      </c>
      <c r="G61" s="24">
        <v>0</v>
      </c>
      <c r="I61" s="34">
        <f t="shared" si="4"/>
        <v>0</v>
      </c>
      <c r="K61" s="24">
        <v>400000</v>
      </c>
      <c r="M61" s="24">
        <v>40328934838</v>
      </c>
      <c r="O61" s="37">
        <v>38154612752</v>
      </c>
      <c r="Q61" s="151">
        <f t="shared" si="1"/>
        <v>2174322086</v>
      </c>
      <c r="R61" s="151">
        <f t="shared" si="2"/>
        <v>0</v>
      </c>
    </row>
    <row r="62" spans="1:18" ht="30" customHeight="1" x14ac:dyDescent="0.2">
      <c r="A62" s="13" t="s">
        <v>178</v>
      </c>
      <c r="C62" s="24">
        <v>0</v>
      </c>
      <c r="E62" s="24">
        <v>0</v>
      </c>
      <c r="G62" s="24">
        <v>0</v>
      </c>
      <c r="I62" s="34">
        <f t="shared" si="4"/>
        <v>0</v>
      </c>
      <c r="K62" s="24">
        <v>2800000</v>
      </c>
      <c r="M62" s="24">
        <v>7191277818</v>
      </c>
      <c r="O62" s="37">
        <v>7026514431</v>
      </c>
      <c r="Q62" s="151">
        <f t="shared" si="1"/>
        <v>164763387</v>
      </c>
      <c r="R62" s="151">
        <f t="shared" si="2"/>
        <v>0</v>
      </c>
    </row>
    <row r="63" spans="1:18" ht="30" customHeight="1" x14ac:dyDescent="0.2">
      <c r="A63" s="13" t="s">
        <v>96</v>
      </c>
      <c r="C63" s="24">
        <v>4000000</v>
      </c>
      <c r="E63" s="24">
        <v>12970767392</v>
      </c>
      <c r="G63" s="24">
        <v>13956907394</v>
      </c>
      <c r="I63" s="34">
        <f t="shared" si="4"/>
        <v>-986140002</v>
      </c>
      <c r="K63" s="24">
        <v>7000000</v>
      </c>
      <c r="M63" s="24">
        <v>21430440114</v>
      </c>
      <c r="O63" s="37">
        <v>22519981164</v>
      </c>
      <c r="Q63" s="34">
        <f t="shared" si="1"/>
        <v>-1089541050</v>
      </c>
      <c r="R63" s="34">
        <f t="shared" si="2"/>
        <v>0</v>
      </c>
    </row>
    <row r="64" spans="1:18" ht="30" customHeight="1" x14ac:dyDescent="0.2">
      <c r="A64" s="13" t="s">
        <v>179</v>
      </c>
      <c r="C64" s="24">
        <v>400000</v>
      </c>
      <c r="E64" s="24">
        <v>1518445885</v>
      </c>
      <c r="G64" s="24">
        <v>1548135323</v>
      </c>
      <c r="I64" s="34">
        <f t="shared" si="4"/>
        <v>-29689438</v>
      </c>
      <c r="K64" s="24">
        <v>1724031</v>
      </c>
      <c r="M64" s="24">
        <v>5573621726</v>
      </c>
      <c r="O64" s="37">
        <v>5583551088</v>
      </c>
      <c r="Q64" s="34">
        <f t="shared" si="1"/>
        <v>-9929362</v>
      </c>
      <c r="R64" s="34">
        <f t="shared" si="2"/>
        <v>0</v>
      </c>
    </row>
    <row r="65" spans="1:18" ht="30" customHeight="1" x14ac:dyDescent="0.2">
      <c r="A65" s="13" t="s">
        <v>357</v>
      </c>
      <c r="C65" s="24">
        <v>800000</v>
      </c>
      <c r="E65" s="24">
        <v>2582465564</v>
      </c>
      <c r="G65" s="24">
        <v>2587146988</v>
      </c>
      <c r="I65" s="34">
        <f>E65-G65</f>
        <v>-4681424</v>
      </c>
      <c r="K65" s="24">
        <v>800000</v>
      </c>
      <c r="M65" s="24">
        <v>2582465564</v>
      </c>
      <c r="O65" s="37">
        <v>2587146988</v>
      </c>
      <c r="Q65" s="34">
        <f t="shared" si="1"/>
        <v>-4681424</v>
      </c>
      <c r="R65" s="34">
        <f t="shared" si="2"/>
        <v>0</v>
      </c>
    </row>
    <row r="66" spans="1:18" ht="30" customHeight="1" x14ac:dyDescent="0.2">
      <c r="A66" s="13" t="s">
        <v>180</v>
      </c>
      <c r="C66" s="24">
        <v>0</v>
      </c>
      <c r="E66" s="24">
        <v>0</v>
      </c>
      <c r="G66" s="24">
        <v>0</v>
      </c>
      <c r="I66" s="34">
        <f t="shared" si="4"/>
        <v>0</v>
      </c>
      <c r="K66" s="24">
        <v>200000</v>
      </c>
      <c r="M66" s="24">
        <v>2598446715</v>
      </c>
      <c r="O66" s="37">
        <v>2538353401</v>
      </c>
      <c r="Q66" s="151">
        <f t="shared" si="1"/>
        <v>60093314</v>
      </c>
      <c r="R66" s="151">
        <f t="shared" si="2"/>
        <v>0</v>
      </c>
    </row>
    <row r="67" spans="1:18" ht="30" customHeight="1" x14ac:dyDescent="0.2">
      <c r="A67" s="13" t="s">
        <v>181</v>
      </c>
      <c r="C67" s="24">
        <v>0</v>
      </c>
      <c r="E67" s="24">
        <v>0</v>
      </c>
      <c r="G67" s="24">
        <v>0</v>
      </c>
      <c r="I67" s="34">
        <f t="shared" si="4"/>
        <v>0</v>
      </c>
      <c r="K67" s="24">
        <v>11000000</v>
      </c>
      <c r="M67" s="24">
        <v>41105752657</v>
      </c>
      <c r="O67" s="37">
        <v>35485462630</v>
      </c>
      <c r="Q67" s="151">
        <f t="shared" si="1"/>
        <v>5620290027</v>
      </c>
      <c r="R67" s="151">
        <f t="shared" si="2"/>
        <v>0</v>
      </c>
    </row>
    <row r="68" spans="1:18" ht="30" customHeight="1" x14ac:dyDescent="0.2">
      <c r="A68" s="13" t="s">
        <v>182</v>
      </c>
      <c r="C68" s="24">
        <v>0</v>
      </c>
      <c r="E68" s="24">
        <v>0</v>
      </c>
      <c r="G68" s="24">
        <v>0</v>
      </c>
      <c r="I68" s="34">
        <f t="shared" si="4"/>
        <v>0</v>
      </c>
      <c r="K68" s="24">
        <v>1500000</v>
      </c>
      <c r="M68" s="24">
        <v>18451466982</v>
      </c>
      <c r="O68" s="37">
        <v>18145424154</v>
      </c>
      <c r="Q68" s="151">
        <f t="shared" si="1"/>
        <v>306042828</v>
      </c>
      <c r="R68" s="151">
        <f t="shared" si="2"/>
        <v>0</v>
      </c>
    </row>
    <row r="69" spans="1:18" ht="30" customHeight="1" x14ac:dyDescent="0.2">
      <c r="A69" s="13" t="s">
        <v>183</v>
      </c>
      <c r="C69" s="24">
        <v>0</v>
      </c>
      <c r="E69" s="24">
        <v>0</v>
      </c>
      <c r="G69" s="24">
        <v>0</v>
      </c>
      <c r="I69" s="34">
        <f t="shared" si="4"/>
        <v>0</v>
      </c>
      <c r="K69" s="24">
        <v>250000</v>
      </c>
      <c r="M69" s="24">
        <v>9654710636</v>
      </c>
      <c r="O69" s="37">
        <v>7562235375</v>
      </c>
      <c r="Q69" s="151">
        <f t="shared" si="1"/>
        <v>2092475261</v>
      </c>
      <c r="R69" s="151">
        <f t="shared" si="2"/>
        <v>0</v>
      </c>
    </row>
    <row r="70" spans="1:18" ht="30" customHeight="1" x14ac:dyDescent="0.2">
      <c r="A70" s="13" t="s">
        <v>59</v>
      </c>
      <c r="C70" s="24">
        <v>0</v>
      </c>
      <c r="E70" s="24">
        <v>0</v>
      </c>
      <c r="G70" s="24">
        <v>0</v>
      </c>
      <c r="I70" s="34">
        <f t="shared" si="4"/>
        <v>0</v>
      </c>
      <c r="K70" s="24">
        <v>125000</v>
      </c>
      <c r="M70" s="24">
        <v>3162321592</v>
      </c>
      <c r="O70" s="37">
        <v>2379283416</v>
      </c>
      <c r="Q70" s="151">
        <f t="shared" si="1"/>
        <v>783038176</v>
      </c>
      <c r="R70" s="151">
        <f t="shared" si="2"/>
        <v>0</v>
      </c>
    </row>
    <row r="71" spans="1:18" ht="30" customHeight="1" x14ac:dyDescent="0.2">
      <c r="A71" s="13" t="s">
        <v>79</v>
      </c>
      <c r="C71" s="24">
        <v>200000</v>
      </c>
      <c r="E71" s="24">
        <v>1438069188</v>
      </c>
      <c r="G71" s="24">
        <v>1534258814</v>
      </c>
      <c r="I71" s="34">
        <f t="shared" si="4"/>
        <v>-96189626</v>
      </c>
      <c r="K71" s="24">
        <v>200000</v>
      </c>
      <c r="M71" s="24">
        <v>1438069188</v>
      </c>
      <c r="O71" s="37">
        <v>1534258814</v>
      </c>
      <c r="Q71" s="34">
        <f t="shared" ref="Q71" si="5">M71-O71</f>
        <v>-96189626</v>
      </c>
      <c r="R71" s="34">
        <f t="shared" ref="R71" si="6">N71-P71</f>
        <v>0</v>
      </c>
    </row>
    <row r="72" spans="1:18" ht="30" customHeight="1" x14ac:dyDescent="0.2">
      <c r="A72" s="13" t="s">
        <v>184</v>
      </c>
      <c r="C72" s="24">
        <v>0</v>
      </c>
      <c r="E72" s="24">
        <v>0</v>
      </c>
      <c r="G72" s="24">
        <v>0</v>
      </c>
      <c r="I72" s="34">
        <f t="shared" si="4"/>
        <v>0</v>
      </c>
      <c r="K72" s="24">
        <v>39542364</v>
      </c>
      <c r="M72" s="24">
        <v>81643093913</v>
      </c>
      <c r="O72" s="37">
        <v>63349461295</v>
      </c>
      <c r="Q72" s="151">
        <f t="shared" si="1"/>
        <v>18293632618</v>
      </c>
      <c r="R72" s="151">
        <f t="shared" si="2"/>
        <v>0</v>
      </c>
    </row>
    <row r="73" spans="1:18" ht="30" customHeight="1" x14ac:dyDescent="0.2">
      <c r="A73" s="13" t="s">
        <v>185</v>
      </c>
      <c r="C73" s="24">
        <v>0</v>
      </c>
      <c r="E73" s="24">
        <v>0</v>
      </c>
      <c r="G73" s="24">
        <v>0</v>
      </c>
      <c r="I73" s="34">
        <f t="shared" si="4"/>
        <v>0</v>
      </c>
      <c r="K73" s="24">
        <v>2200000</v>
      </c>
      <c r="M73" s="24">
        <v>17580768577</v>
      </c>
      <c r="O73" s="37">
        <v>16845618178</v>
      </c>
      <c r="Q73" s="151">
        <f t="shared" si="1"/>
        <v>735150399</v>
      </c>
      <c r="R73" s="151">
        <f t="shared" si="2"/>
        <v>0</v>
      </c>
    </row>
    <row r="74" spans="1:18" ht="30" customHeight="1" x14ac:dyDescent="0.2">
      <c r="A74" s="13" t="s">
        <v>186</v>
      </c>
      <c r="C74" s="24">
        <v>0</v>
      </c>
      <c r="E74" s="24">
        <v>0</v>
      </c>
      <c r="G74" s="24">
        <v>0</v>
      </c>
      <c r="I74" s="34">
        <f t="shared" si="4"/>
        <v>0</v>
      </c>
      <c r="K74" s="24">
        <v>1000000</v>
      </c>
      <c r="M74" s="24">
        <v>1841974665</v>
      </c>
      <c r="O74" s="37">
        <v>2762561280</v>
      </c>
      <c r="Q74" s="34">
        <f t="shared" si="1"/>
        <v>-920586615</v>
      </c>
      <c r="R74" s="34">
        <f t="shared" si="2"/>
        <v>0</v>
      </c>
    </row>
    <row r="75" spans="1:18" ht="30" customHeight="1" x14ac:dyDescent="0.2">
      <c r="A75" s="13" t="s">
        <v>187</v>
      </c>
      <c r="C75" s="24">
        <v>0</v>
      </c>
      <c r="E75" s="24">
        <v>0</v>
      </c>
      <c r="G75" s="24">
        <v>0</v>
      </c>
      <c r="I75" s="34">
        <f t="shared" si="4"/>
        <v>0</v>
      </c>
      <c r="K75" s="24">
        <v>5900000</v>
      </c>
      <c r="M75" s="24">
        <v>23666437137</v>
      </c>
      <c r="O75" s="37">
        <v>22826786502</v>
      </c>
      <c r="Q75" s="151">
        <f t="shared" si="1"/>
        <v>839650635</v>
      </c>
      <c r="R75" s="151">
        <f t="shared" si="2"/>
        <v>0</v>
      </c>
    </row>
    <row r="76" spans="1:18" ht="30" customHeight="1" x14ac:dyDescent="0.2">
      <c r="A76" s="13" t="s">
        <v>188</v>
      </c>
      <c r="C76" s="24">
        <v>0</v>
      </c>
      <c r="E76" s="24">
        <v>0</v>
      </c>
      <c r="G76" s="24">
        <v>0</v>
      </c>
      <c r="I76" s="34">
        <f t="shared" si="4"/>
        <v>0</v>
      </c>
      <c r="K76" s="24">
        <v>2000000</v>
      </c>
      <c r="M76" s="24">
        <v>6109232602</v>
      </c>
      <c r="O76" s="37">
        <v>6212960257</v>
      </c>
      <c r="Q76" s="34">
        <f t="shared" ref="Q76:Q143" si="7">M76-O76</f>
        <v>-103727655</v>
      </c>
      <c r="R76" s="34">
        <f t="shared" ref="R76:R143" si="8">N76-P76</f>
        <v>0</v>
      </c>
    </row>
    <row r="77" spans="1:18" ht="30" customHeight="1" x14ac:dyDescent="0.2">
      <c r="A77" s="13" t="s">
        <v>189</v>
      </c>
      <c r="C77" s="24">
        <v>0</v>
      </c>
      <c r="E77" s="24">
        <v>0</v>
      </c>
      <c r="G77" s="24">
        <v>0</v>
      </c>
      <c r="I77" s="34">
        <f t="shared" si="4"/>
        <v>0</v>
      </c>
      <c r="K77" s="24">
        <v>46200000</v>
      </c>
      <c r="M77" s="24">
        <v>96418121050</v>
      </c>
      <c r="O77" s="37">
        <v>87971977192</v>
      </c>
      <c r="Q77" s="151">
        <f t="shared" si="7"/>
        <v>8446143858</v>
      </c>
      <c r="R77" s="151">
        <f t="shared" si="8"/>
        <v>0</v>
      </c>
    </row>
    <row r="78" spans="1:18" ht="30" customHeight="1" x14ac:dyDescent="0.2">
      <c r="A78" s="13" t="s">
        <v>190</v>
      </c>
      <c r="C78" s="24">
        <v>0</v>
      </c>
      <c r="E78" s="24">
        <v>0</v>
      </c>
      <c r="G78" s="24">
        <v>0</v>
      </c>
      <c r="I78" s="34">
        <f t="shared" si="4"/>
        <v>0</v>
      </c>
      <c r="K78" s="24">
        <v>799999</v>
      </c>
      <c r="M78" s="24">
        <v>5406631231</v>
      </c>
      <c r="O78" s="37">
        <v>5136756151</v>
      </c>
      <c r="Q78" s="151">
        <f t="shared" si="7"/>
        <v>269875080</v>
      </c>
      <c r="R78" s="151">
        <f t="shared" si="8"/>
        <v>0</v>
      </c>
    </row>
    <row r="79" spans="1:18" ht="30" customHeight="1" x14ac:dyDescent="0.2">
      <c r="A79" s="13" t="s">
        <v>56</v>
      </c>
      <c r="C79" s="24">
        <v>0</v>
      </c>
      <c r="E79" s="24">
        <v>0</v>
      </c>
      <c r="G79" s="24">
        <v>0</v>
      </c>
      <c r="I79" s="34">
        <f t="shared" si="4"/>
        <v>0</v>
      </c>
      <c r="K79" s="24">
        <v>810000</v>
      </c>
      <c r="M79" s="24">
        <v>14715729567</v>
      </c>
      <c r="O79" s="37">
        <v>11709336635</v>
      </c>
      <c r="Q79" s="151">
        <f t="shared" si="7"/>
        <v>3006392932</v>
      </c>
      <c r="R79" s="151">
        <f t="shared" si="8"/>
        <v>0</v>
      </c>
    </row>
    <row r="80" spans="1:18" ht="30" customHeight="1" x14ac:dyDescent="0.2">
      <c r="A80" s="13" t="s">
        <v>191</v>
      </c>
      <c r="C80" s="24">
        <v>0</v>
      </c>
      <c r="E80" s="24">
        <v>0</v>
      </c>
      <c r="G80" s="24">
        <v>0</v>
      </c>
      <c r="I80" s="34">
        <f t="shared" si="4"/>
        <v>0</v>
      </c>
      <c r="K80" s="24">
        <v>1225061</v>
      </c>
      <c r="M80" s="24">
        <v>13593508082</v>
      </c>
      <c r="O80" s="37">
        <v>13967843544</v>
      </c>
      <c r="Q80" s="34">
        <f t="shared" si="7"/>
        <v>-374335462</v>
      </c>
      <c r="R80" s="34">
        <f t="shared" si="8"/>
        <v>0</v>
      </c>
    </row>
    <row r="81" spans="1:18" ht="30" customHeight="1" x14ac:dyDescent="0.2">
      <c r="A81" s="13" t="s">
        <v>192</v>
      </c>
      <c r="C81" s="24">
        <v>0</v>
      </c>
      <c r="E81" s="24">
        <v>0</v>
      </c>
      <c r="G81" s="24">
        <v>0</v>
      </c>
      <c r="I81" s="34">
        <f t="shared" si="4"/>
        <v>0</v>
      </c>
      <c r="K81" s="24">
        <v>9205120</v>
      </c>
      <c r="M81" s="24">
        <v>30189586190</v>
      </c>
      <c r="O81" s="37">
        <v>36168394828</v>
      </c>
      <c r="Q81" s="34">
        <f t="shared" si="7"/>
        <v>-5978808638</v>
      </c>
      <c r="R81" s="34">
        <f t="shared" si="8"/>
        <v>0</v>
      </c>
    </row>
    <row r="82" spans="1:18" ht="30" customHeight="1" x14ac:dyDescent="0.2">
      <c r="A82" s="13" t="s">
        <v>193</v>
      </c>
      <c r="C82" s="24">
        <v>0</v>
      </c>
      <c r="E82" s="24">
        <v>0</v>
      </c>
      <c r="G82" s="24">
        <v>0</v>
      </c>
      <c r="I82" s="34">
        <f t="shared" si="4"/>
        <v>0</v>
      </c>
      <c r="K82" s="24">
        <v>100000</v>
      </c>
      <c r="M82" s="24">
        <v>26434175260</v>
      </c>
      <c r="O82" s="37">
        <v>24965646497</v>
      </c>
      <c r="Q82" s="151">
        <f t="shared" si="7"/>
        <v>1468528763</v>
      </c>
      <c r="R82" s="151">
        <f t="shared" si="8"/>
        <v>0</v>
      </c>
    </row>
    <row r="83" spans="1:18" ht="30" customHeight="1" x14ac:dyDescent="0.2">
      <c r="A83" s="13" t="s">
        <v>354</v>
      </c>
      <c r="C83" s="24">
        <v>2000000</v>
      </c>
      <c r="E83" s="24">
        <v>30974598180</v>
      </c>
      <c r="G83" s="24">
        <v>32149807255</v>
      </c>
      <c r="I83" s="34">
        <f t="shared" si="4"/>
        <v>-1175209075</v>
      </c>
      <c r="K83" s="24">
        <v>2000000</v>
      </c>
      <c r="M83" s="24">
        <v>30974598180</v>
      </c>
      <c r="O83" s="37">
        <v>32149807255</v>
      </c>
      <c r="Q83" s="34">
        <f t="shared" si="7"/>
        <v>-1175209075</v>
      </c>
      <c r="R83" s="34">
        <f t="shared" si="8"/>
        <v>0</v>
      </c>
    </row>
    <row r="84" spans="1:18" ht="30" customHeight="1" x14ac:dyDescent="0.2">
      <c r="A84" s="13" t="s">
        <v>90</v>
      </c>
      <c r="C84" s="24">
        <v>800000</v>
      </c>
      <c r="E84" s="24">
        <v>9717832832</v>
      </c>
      <c r="G84" s="24">
        <v>9028370540</v>
      </c>
      <c r="I84" s="34">
        <f t="shared" si="4"/>
        <v>689462292</v>
      </c>
      <c r="K84" s="24">
        <v>800000</v>
      </c>
      <c r="M84" s="24">
        <v>9717832832</v>
      </c>
      <c r="O84" s="37">
        <v>9028370540</v>
      </c>
      <c r="Q84" s="151">
        <f t="shared" si="7"/>
        <v>689462292</v>
      </c>
      <c r="R84" s="151">
        <f t="shared" si="8"/>
        <v>0</v>
      </c>
    </row>
    <row r="85" spans="1:18" ht="30" customHeight="1" x14ac:dyDescent="0.2">
      <c r="A85" s="13" t="s">
        <v>19</v>
      </c>
      <c r="C85" s="24">
        <v>7200000</v>
      </c>
      <c r="E85" s="24">
        <v>26932393179</v>
      </c>
      <c r="G85" s="24">
        <v>26160214066</v>
      </c>
      <c r="I85" s="34">
        <f t="shared" si="4"/>
        <v>772179113</v>
      </c>
      <c r="K85" s="24">
        <v>8950000</v>
      </c>
      <c r="M85" s="24">
        <v>31705821326</v>
      </c>
      <c r="O85" s="37">
        <v>30101289316</v>
      </c>
      <c r="Q85" s="151">
        <f t="shared" si="7"/>
        <v>1604532010</v>
      </c>
      <c r="R85" s="151">
        <f t="shared" si="8"/>
        <v>0</v>
      </c>
    </row>
    <row r="86" spans="1:18" ht="30" customHeight="1" x14ac:dyDescent="0.2">
      <c r="A86" s="13" t="s">
        <v>194</v>
      </c>
      <c r="C86" s="24">
        <v>0</v>
      </c>
      <c r="E86" s="24">
        <v>0</v>
      </c>
      <c r="G86" s="24">
        <v>0</v>
      </c>
      <c r="I86" s="34">
        <f t="shared" si="4"/>
        <v>0</v>
      </c>
      <c r="K86" s="24">
        <v>1604858</v>
      </c>
      <c r="M86" s="24">
        <v>757771893</v>
      </c>
      <c r="O86" s="37">
        <v>1033261862</v>
      </c>
      <c r="Q86" s="34">
        <f t="shared" si="7"/>
        <v>-275489969</v>
      </c>
      <c r="R86" s="34">
        <f t="shared" si="8"/>
        <v>0</v>
      </c>
    </row>
    <row r="87" spans="1:18" ht="30" customHeight="1" x14ac:dyDescent="0.2">
      <c r="A87" s="13" t="s">
        <v>34</v>
      </c>
      <c r="C87" s="24">
        <v>0</v>
      </c>
      <c r="E87" s="24">
        <v>0</v>
      </c>
      <c r="G87" s="24">
        <v>0</v>
      </c>
      <c r="I87" s="34">
        <f t="shared" si="4"/>
        <v>0</v>
      </c>
      <c r="K87" s="24">
        <v>215700</v>
      </c>
      <c r="M87" s="24">
        <v>12941059923</v>
      </c>
      <c r="O87" s="37">
        <v>11156058897</v>
      </c>
      <c r="Q87" s="151">
        <f t="shared" si="7"/>
        <v>1785001026</v>
      </c>
      <c r="R87" s="151">
        <f t="shared" si="8"/>
        <v>0</v>
      </c>
    </row>
    <row r="88" spans="1:18" ht="30" customHeight="1" x14ac:dyDescent="0.2">
      <c r="A88" s="13" t="s">
        <v>36</v>
      </c>
      <c r="C88" s="24">
        <v>0</v>
      </c>
      <c r="E88" s="24">
        <v>0</v>
      </c>
      <c r="G88" s="24">
        <v>0</v>
      </c>
      <c r="I88" s="34">
        <f t="shared" si="4"/>
        <v>0</v>
      </c>
      <c r="K88" s="24">
        <v>200000</v>
      </c>
      <c r="M88" s="24">
        <v>1600420531</v>
      </c>
      <c r="O88" s="37">
        <v>1121016960</v>
      </c>
      <c r="Q88" s="34">
        <f t="shared" si="7"/>
        <v>479403571</v>
      </c>
      <c r="R88" s="34">
        <f t="shared" si="8"/>
        <v>0</v>
      </c>
    </row>
    <row r="89" spans="1:18" ht="30" customHeight="1" x14ac:dyDescent="0.2">
      <c r="A89" s="13" t="s">
        <v>195</v>
      </c>
      <c r="C89" s="24">
        <v>0</v>
      </c>
      <c r="E89" s="24">
        <v>0</v>
      </c>
      <c r="G89" s="24">
        <v>0</v>
      </c>
      <c r="I89" s="34">
        <f t="shared" si="4"/>
        <v>0</v>
      </c>
      <c r="K89" s="24">
        <v>50000</v>
      </c>
      <c r="M89" s="24">
        <v>6181783576</v>
      </c>
      <c r="O89" s="37">
        <v>6295711289</v>
      </c>
      <c r="Q89" s="34">
        <f t="shared" si="7"/>
        <v>-113927713</v>
      </c>
      <c r="R89" s="34">
        <f t="shared" si="8"/>
        <v>0</v>
      </c>
    </row>
    <row r="90" spans="1:18" ht="30" customHeight="1" x14ac:dyDescent="0.2">
      <c r="A90" s="13" t="s">
        <v>196</v>
      </c>
      <c r="C90" s="24">
        <v>0</v>
      </c>
      <c r="E90" s="24">
        <v>0</v>
      </c>
      <c r="G90" s="24">
        <v>0</v>
      </c>
      <c r="I90" s="34">
        <f t="shared" si="4"/>
        <v>0</v>
      </c>
      <c r="K90" s="24">
        <v>2000000</v>
      </c>
      <c r="M90" s="24">
        <v>20855169051</v>
      </c>
      <c r="O90" s="37">
        <v>18997613362</v>
      </c>
      <c r="Q90" s="151">
        <f t="shared" si="7"/>
        <v>1857555689</v>
      </c>
      <c r="R90" s="151">
        <f t="shared" si="8"/>
        <v>0</v>
      </c>
    </row>
    <row r="91" spans="1:18" ht="30" customHeight="1" x14ac:dyDescent="0.2">
      <c r="A91" s="13" t="s">
        <v>197</v>
      </c>
      <c r="C91" s="24">
        <v>0</v>
      </c>
      <c r="E91" s="24">
        <v>0</v>
      </c>
      <c r="G91" s="24">
        <v>0</v>
      </c>
      <c r="I91" s="34">
        <f t="shared" si="4"/>
        <v>0</v>
      </c>
      <c r="K91" s="24">
        <v>829491</v>
      </c>
      <c r="M91" s="24">
        <v>37392794423</v>
      </c>
      <c r="O91" s="37">
        <v>32780708472</v>
      </c>
      <c r="Q91" s="151">
        <f t="shared" si="7"/>
        <v>4612085951</v>
      </c>
      <c r="R91" s="151">
        <f t="shared" si="8"/>
        <v>0</v>
      </c>
    </row>
    <row r="92" spans="1:18" ht="30" customHeight="1" x14ac:dyDescent="0.2">
      <c r="A92" s="13" t="s">
        <v>198</v>
      </c>
      <c r="C92" s="24">
        <v>0</v>
      </c>
      <c r="E92" s="24">
        <v>0</v>
      </c>
      <c r="G92" s="24">
        <v>0</v>
      </c>
      <c r="I92" s="34">
        <f t="shared" si="4"/>
        <v>0</v>
      </c>
      <c r="K92" s="24">
        <v>6460835</v>
      </c>
      <c r="M92" s="24">
        <v>109043448392</v>
      </c>
      <c r="O92" s="37">
        <v>98798538014</v>
      </c>
      <c r="Q92" s="151">
        <f t="shared" si="7"/>
        <v>10244910378</v>
      </c>
      <c r="R92" s="151">
        <f t="shared" si="8"/>
        <v>0</v>
      </c>
    </row>
    <row r="93" spans="1:18" ht="30" customHeight="1" x14ac:dyDescent="0.2">
      <c r="A93" s="13" t="s">
        <v>199</v>
      </c>
      <c r="C93" s="24">
        <v>0</v>
      </c>
      <c r="E93" s="24">
        <v>0</v>
      </c>
      <c r="G93" s="24">
        <v>0</v>
      </c>
      <c r="I93" s="34">
        <f t="shared" si="4"/>
        <v>0</v>
      </c>
      <c r="K93" s="24">
        <v>730000</v>
      </c>
      <c r="M93" s="24">
        <v>19230712143</v>
      </c>
      <c r="O93" s="37">
        <v>17051859014</v>
      </c>
      <c r="Q93" s="151">
        <f t="shared" si="7"/>
        <v>2178853129</v>
      </c>
      <c r="R93" s="151">
        <f t="shared" si="8"/>
        <v>0</v>
      </c>
    </row>
    <row r="94" spans="1:18" ht="30" customHeight="1" x14ac:dyDescent="0.2">
      <c r="A94" s="13" t="s">
        <v>200</v>
      </c>
      <c r="C94" s="24">
        <v>0</v>
      </c>
      <c r="E94" s="24">
        <v>0</v>
      </c>
      <c r="G94" s="24">
        <v>0</v>
      </c>
      <c r="I94" s="34">
        <f t="shared" si="4"/>
        <v>0</v>
      </c>
      <c r="K94" s="24">
        <v>5900000</v>
      </c>
      <c r="M94" s="24">
        <v>96619730224</v>
      </c>
      <c r="O94" s="37">
        <v>100391850400</v>
      </c>
      <c r="Q94" s="34">
        <f t="shared" si="7"/>
        <v>-3772120176</v>
      </c>
      <c r="R94" s="34">
        <f t="shared" si="8"/>
        <v>0</v>
      </c>
    </row>
    <row r="95" spans="1:18" ht="30" customHeight="1" x14ac:dyDescent="0.2">
      <c r="A95" s="13" t="s">
        <v>201</v>
      </c>
      <c r="C95" s="24">
        <v>2000000</v>
      </c>
      <c r="E95" s="24">
        <v>6054895884</v>
      </c>
      <c r="G95" s="24">
        <v>6301842659</v>
      </c>
      <c r="I95" s="34">
        <f t="shared" si="4"/>
        <v>-246946775</v>
      </c>
      <c r="K95" s="24">
        <v>4999992</v>
      </c>
      <c r="M95" s="24">
        <v>17188651189</v>
      </c>
      <c r="O95" s="37">
        <v>17498902030</v>
      </c>
      <c r="Q95" s="34">
        <f t="shared" si="7"/>
        <v>-310250841</v>
      </c>
      <c r="R95" s="34">
        <f t="shared" si="8"/>
        <v>0</v>
      </c>
    </row>
    <row r="96" spans="1:18" ht="30" customHeight="1" x14ac:dyDescent="0.2">
      <c r="A96" s="13" t="s">
        <v>202</v>
      </c>
      <c r="C96" s="24">
        <v>0</v>
      </c>
      <c r="E96" s="24">
        <v>0</v>
      </c>
      <c r="G96" s="24">
        <v>0</v>
      </c>
      <c r="I96" s="34">
        <f t="shared" si="4"/>
        <v>0</v>
      </c>
      <c r="K96" s="24">
        <v>15200000</v>
      </c>
      <c r="M96" s="24">
        <v>49734282414</v>
      </c>
      <c r="O96" s="37">
        <v>50419545958</v>
      </c>
      <c r="Q96" s="34">
        <f t="shared" si="7"/>
        <v>-685263544</v>
      </c>
      <c r="R96" s="34">
        <f t="shared" si="8"/>
        <v>0</v>
      </c>
    </row>
    <row r="97" spans="1:18" ht="30" customHeight="1" x14ac:dyDescent="0.2">
      <c r="A97" s="13" t="s">
        <v>203</v>
      </c>
      <c r="C97" s="24">
        <v>0</v>
      </c>
      <c r="E97" s="24">
        <v>0</v>
      </c>
      <c r="G97" s="24">
        <v>0</v>
      </c>
      <c r="I97" s="34">
        <f t="shared" si="4"/>
        <v>0</v>
      </c>
      <c r="K97" s="24">
        <v>16622034</v>
      </c>
      <c r="M97" s="24">
        <v>225470501671</v>
      </c>
      <c r="O97" s="37">
        <v>240841635117</v>
      </c>
      <c r="Q97" s="34">
        <f t="shared" si="7"/>
        <v>-15371133446</v>
      </c>
      <c r="R97" s="34">
        <f t="shared" si="8"/>
        <v>0</v>
      </c>
    </row>
    <row r="98" spans="1:18" ht="30" customHeight="1" x14ac:dyDescent="0.2">
      <c r="A98" s="13" t="s">
        <v>204</v>
      </c>
      <c r="C98" s="24">
        <v>0</v>
      </c>
      <c r="E98" s="24">
        <v>0</v>
      </c>
      <c r="G98" s="24">
        <v>0</v>
      </c>
      <c r="I98" s="34">
        <f t="shared" si="4"/>
        <v>0</v>
      </c>
      <c r="K98" s="24">
        <v>1000000</v>
      </c>
      <c r="M98" s="24">
        <v>9263247323</v>
      </c>
      <c r="O98" s="37">
        <v>9388704608</v>
      </c>
      <c r="Q98" s="34">
        <f t="shared" si="7"/>
        <v>-125457285</v>
      </c>
      <c r="R98" s="34">
        <f t="shared" si="8"/>
        <v>0</v>
      </c>
    </row>
    <row r="99" spans="1:18" ht="30" customHeight="1" x14ac:dyDescent="0.2">
      <c r="A99" s="13" t="s">
        <v>205</v>
      </c>
      <c r="C99" s="24">
        <v>0</v>
      </c>
      <c r="E99" s="24">
        <v>0</v>
      </c>
      <c r="G99" s="24">
        <v>0</v>
      </c>
      <c r="I99" s="34">
        <f t="shared" si="4"/>
        <v>0</v>
      </c>
      <c r="K99" s="24">
        <v>200000</v>
      </c>
      <c r="M99" s="24">
        <v>35009198555</v>
      </c>
      <c r="O99" s="37">
        <v>34381189761</v>
      </c>
      <c r="Q99" s="151">
        <f t="shared" si="7"/>
        <v>628008794</v>
      </c>
      <c r="R99" s="151">
        <f t="shared" si="8"/>
        <v>0</v>
      </c>
    </row>
    <row r="100" spans="1:18" ht="30" customHeight="1" x14ac:dyDescent="0.2">
      <c r="A100" s="13" t="s">
        <v>206</v>
      </c>
      <c r="C100" s="24">
        <v>0</v>
      </c>
      <c r="E100" s="24">
        <v>0</v>
      </c>
      <c r="G100" s="24">
        <v>0</v>
      </c>
      <c r="I100" s="34">
        <f t="shared" si="4"/>
        <v>0</v>
      </c>
      <c r="K100" s="24">
        <v>2597000</v>
      </c>
      <c r="M100" s="24">
        <v>52218848260</v>
      </c>
      <c r="O100" s="37">
        <v>50506536609</v>
      </c>
      <c r="Q100" s="151">
        <f t="shared" si="7"/>
        <v>1712311651</v>
      </c>
      <c r="R100" s="151">
        <f t="shared" si="8"/>
        <v>0</v>
      </c>
    </row>
    <row r="101" spans="1:18" ht="30" customHeight="1" x14ac:dyDescent="0.2">
      <c r="A101" s="13" t="s">
        <v>207</v>
      </c>
      <c r="C101" s="24">
        <v>0</v>
      </c>
      <c r="E101" s="24">
        <v>0</v>
      </c>
      <c r="G101" s="24">
        <v>0</v>
      </c>
      <c r="I101" s="34">
        <f t="shared" si="4"/>
        <v>0</v>
      </c>
      <c r="K101" s="24">
        <v>5000000</v>
      </c>
      <c r="M101" s="24">
        <v>8673881716</v>
      </c>
      <c r="O101" s="37">
        <v>9053393658</v>
      </c>
      <c r="Q101" s="34">
        <f t="shared" si="7"/>
        <v>-379511942</v>
      </c>
      <c r="R101" s="34">
        <f t="shared" si="8"/>
        <v>0</v>
      </c>
    </row>
    <row r="102" spans="1:18" ht="30" customHeight="1" x14ac:dyDescent="0.2">
      <c r="A102" s="13" t="s">
        <v>208</v>
      </c>
      <c r="C102" s="24">
        <v>0</v>
      </c>
      <c r="E102" s="24">
        <v>0</v>
      </c>
      <c r="G102" s="24">
        <v>0</v>
      </c>
      <c r="I102" s="34">
        <f t="shared" si="4"/>
        <v>0</v>
      </c>
      <c r="K102" s="24">
        <v>18736895</v>
      </c>
      <c r="M102" s="24">
        <v>114137010914</v>
      </c>
      <c r="O102" s="37">
        <v>118091903887</v>
      </c>
      <c r="Q102" s="34">
        <f t="shared" si="7"/>
        <v>-3954892973</v>
      </c>
      <c r="R102" s="34">
        <f t="shared" si="8"/>
        <v>0</v>
      </c>
    </row>
    <row r="103" spans="1:18" ht="30" customHeight="1" x14ac:dyDescent="0.2">
      <c r="A103" s="13" t="s">
        <v>209</v>
      </c>
      <c r="C103" s="24">
        <v>0</v>
      </c>
      <c r="E103" s="24">
        <v>0</v>
      </c>
      <c r="G103" s="24">
        <v>0</v>
      </c>
      <c r="I103" s="34">
        <f t="shared" si="4"/>
        <v>0</v>
      </c>
      <c r="K103" s="24">
        <v>400000</v>
      </c>
      <c r="M103" s="24">
        <v>25574099480</v>
      </c>
      <c r="O103" s="37">
        <v>23682957398</v>
      </c>
      <c r="Q103" s="151">
        <f t="shared" si="7"/>
        <v>1891142082</v>
      </c>
      <c r="R103" s="151">
        <f t="shared" si="8"/>
        <v>0</v>
      </c>
    </row>
    <row r="104" spans="1:18" ht="30" customHeight="1" x14ac:dyDescent="0.2">
      <c r="A104" s="13" t="s">
        <v>210</v>
      </c>
      <c r="C104" s="24">
        <v>0</v>
      </c>
      <c r="E104" s="24">
        <v>0</v>
      </c>
      <c r="G104" s="24">
        <v>0</v>
      </c>
      <c r="I104" s="34">
        <f t="shared" si="4"/>
        <v>0</v>
      </c>
      <c r="K104" s="24">
        <v>1737695</v>
      </c>
      <c r="M104" s="24">
        <v>76140569439</v>
      </c>
      <c r="O104" s="37">
        <v>71327753501</v>
      </c>
      <c r="Q104" s="151">
        <f t="shared" si="7"/>
        <v>4812815938</v>
      </c>
      <c r="R104" s="151">
        <f t="shared" si="8"/>
        <v>0</v>
      </c>
    </row>
    <row r="105" spans="1:18" ht="30" customHeight="1" x14ac:dyDescent="0.2">
      <c r="A105" s="13" t="s">
        <v>211</v>
      </c>
      <c r="C105" s="24">
        <v>0</v>
      </c>
      <c r="E105" s="24">
        <v>0</v>
      </c>
      <c r="G105" s="24">
        <v>0</v>
      </c>
      <c r="I105" s="34">
        <f t="shared" si="4"/>
        <v>0</v>
      </c>
      <c r="K105" s="24">
        <v>5400000</v>
      </c>
      <c r="M105" s="24">
        <v>8001470149</v>
      </c>
      <c r="O105" s="37">
        <v>8398186211</v>
      </c>
      <c r="Q105" s="34">
        <f t="shared" si="7"/>
        <v>-396716062</v>
      </c>
      <c r="R105" s="34">
        <f t="shared" si="8"/>
        <v>0</v>
      </c>
    </row>
    <row r="106" spans="1:18" ht="30" customHeight="1" x14ac:dyDescent="0.2">
      <c r="A106" s="13" t="s">
        <v>28</v>
      </c>
      <c r="C106" s="24">
        <v>0</v>
      </c>
      <c r="E106" s="24">
        <v>0</v>
      </c>
      <c r="G106" s="24">
        <v>0</v>
      </c>
      <c r="I106" s="34">
        <f t="shared" si="4"/>
        <v>0</v>
      </c>
      <c r="K106" s="24">
        <v>1562500</v>
      </c>
      <c r="M106" s="24">
        <v>5196027721</v>
      </c>
      <c r="O106" s="37">
        <v>3855059716</v>
      </c>
      <c r="Q106" s="151">
        <f t="shared" si="7"/>
        <v>1340968005</v>
      </c>
      <c r="R106" s="151">
        <f t="shared" si="8"/>
        <v>0</v>
      </c>
    </row>
    <row r="107" spans="1:18" ht="30" customHeight="1" x14ac:dyDescent="0.2">
      <c r="A107" s="13" t="s">
        <v>213</v>
      </c>
      <c r="C107" s="24">
        <v>0</v>
      </c>
      <c r="E107" s="24">
        <v>0</v>
      </c>
      <c r="G107" s="24">
        <v>0</v>
      </c>
      <c r="I107" s="34">
        <f t="shared" si="4"/>
        <v>0</v>
      </c>
      <c r="K107" s="24">
        <v>4900000</v>
      </c>
      <c r="M107" s="24">
        <v>9159739559</v>
      </c>
      <c r="O107" s="37">
        <v>8952613110</v>
      </c>
      <c r="Q107" s="151">
        <f t="shared" si="7"/>
        <v>207126449</v>
      </c>
      <c r="R107" s="151">
        <f t="shared" si="8"/>
        <v>0</v>
      </c>
    </row>
    <row r="108" spans="1:18" ht="30" customHeight="1" x14ac:dyDescent="0.2">
      <c r="A108" s="13" t="s">
        <v>214</v>
      </c>
      <c r="C108" s="24">
        <v>0</v>
      </c>
      <c r="E108" s="24">
        <v>0</v>
      </c>
      <c r="G108" s="24">
        <v>0</v>
      </c>
      <c r="I108" s="34">
        <f t="shared" si="4"/>
        <v>0</v>
      </c>
      <c r="K108" s="24">
        <v>1600000</v>
      </c>
      <c r="M108" s="24">
        <v>40522742600</v>
      </c>
      <c r="O108" s="37">
        <v>49067492375</v>
      </c>
      <c r="Q108" s="34">
        <f t="shared" si="7"/>
        <v>-8544749775</v>
      </c>
      <c r="R108" s="34">
        <f t="shared" si="8"/>
        <v>0</v>
      </c>
    </row>
    <row r="109" spans="1:18" ht="30" customHeight="1" x14ac:dyDescent="0.2">
      <c r="A109" s="13" t="s">
        <v>215</v>
      </c>
      <c r="C109" s="24">
        <v>0</v>
      </c>
      <c r="E109" s="24">
        <v>0</v>
      </c>
      <c r="G109" s="24">
        <v>0</v>
      </c>
      <c r="I109" s="34">
        <f t="shared" si="4"/>
        <v>0</v>
      </c>
      <c r="K109" s="24">
        <v>4463505</v>
      </c>
      <c r="M109" s="24">
        <v>39195599383</v>
      </c>
      <c r="O109" s="37">
        <v>35551037709</v>
      </c>
      <c r="Q109" s="151">
        <f t="shared" si="7"/>
        <v>3644561674</v>
      </c>
      <c r="R109" s="151">
        <f t="shared" si="8"/>
        <v>0</v>
      </c>
    </row>
    <row r="110" spans="1:18" ht="30" customHeight="1" x14ac:dyDescent="0.2">
      <c r="A110" s="13" t="s">
        <v>33</v>
      </c>
      <c r="C110" s="24">
        <v>0</v>
      </c>
      <c r="E110" s="24">
        <v>0</v>
      </c>
      <c r="G110" s="24">
        <v>0</v>
      </c>
      <c r="I110" s="34">
        <f t="shared" si="4"/>
        <v>0</v>
      </c>
      <c r="K110" s="24">
        <v>199446</v>
      </c>
      <c r="M110" s="24">
        <v>2494086741</v>
      </c>
      <c r="O110" s="37">
        <v>1978304532</v>
      </c>
      <c r="Q110" s="151">
        <f t="shared" si="7"/>
        <v>515782209</v>
      </c>
      <c r="R110" s="151">
        <f t="shared" si="8"/>
        <v>0</v>
      </c>
    </row>
    <row r="111" spans="1:18" ht="30" customHeight="1" x14ac:dyDescent="0.2">
      <c r="A111" s="13" t="s">
        <v>49</v>
      </c>
      <c r="C111" s="24">
        <v>0</v>
      </c>
      <c r="E111" s="24">
        <v>0</v>
      </c>
      <c r="G111" s="24">
        <v>0</v>
      </c>
      <c r="I111" s="34">
        <f t="shared" si="4"/>
        <v>0</v>
      </c>
      <c r="K111" s="24">
        <v>49648146</v>
      </c>
      <c r="M111" s="24">
        <v>157182692344</v>
      </c>
      <c r="O111" s="37">
        <v>143009278154</v>
      </c>
      <c r="Q111" s="151">
        <f t="shared" si="7"/>
        <v>14173414190</v>
      </c>
      <c r="R111" s="151">
        <f t="shared" si="8"/>
        <v>0</v>
      </c>
    </row>
    <row r="112" spans="1:18" ht="30" customHeight="1" x14ac:dyDescent="0.2">
      <c r="A112" s="13" t="s">
        <v>216</v>
      </c>
      <c r="C112" s="24">
        <v>0</v>
      </c>
      <c r="E112" s="24">
        <v>0</v>
      </c>
      <c r="G112" s="24">
        <v>0</v>
      </c>
      <c r="I112" s="34">
        <f t="shared" si="4"/>
        <v>0</v>
      </c>
      <c r="K112" s="24">
        <v>9700000</v>
      </c>
      <c r="M112" s="24">
        <v>102112946881</v>
      </c>
      <c r="O112" s="37">
        <v>100001784880</v>
      </c>
      <c r="Q112" s="151">
        <f t="shared" si="7"/>
        <v>2111162001</v>
      </c>
      <c r="R112" s="151">
        <f t="shared" si="8"/>
        <v>0</v>
      </c>
    </row>
    <row r="113" spans="1:18" ht="30" customHeight="1" x14ac:dyDescent="0.2">
      <c r="A113" s="13" t="s">
        <v>235</v>
      </c>
      <c r="C113" s="24">
        <v>0</v>
      </c>
      <c r="E113" s="24">
        <v>0</v>
      </c>
      <c r="G113" s="24">
        <v>0</v>
      </c>
      <c r="I113" s="34">
        <f t="shared" si="4"/>
        <v>0</v>
      </c>
      <c r="K113" s="24">
        <v>100000</v>
      </c>
      <c r="M113" s="24">
        <v>1013838244</v>
      </c>
      <c r="O113" s="37">
        <v>1016077283</v>
      </c>
      <c r="Q113" s="34">
        <f t="shared" si="7"/>
        <v>-2239039</v>
      </c>
      <c r="R113" s="34">
        <f t="shared" si="8"/>
        <v>0</v>
      </c>
    </row>
    <row r="114" spans="1:18" ht="30" customHeight="1" x14ac:dyDescent="0.2">
      <c r="A114" s="13" t="s">
        <v>217</v>
      </c>
      <c r="C114" s="24">
        <v>0</v>
      </c>
      <c r="E114" s="24">
        <v>0</v>
      </c>
      <c r="G114" s="24">
        <v>0</v>
      </c>
      <c r="I114" s="34">
        <f t="shared" si="4"/>
        <v>0</v>
      </c>
      <c r="K114" s="24">
        <v>2000000</v>
      </c>
      <c r="M114" s="24">
        <v>18015485720</v>
      </c>
      <c r="O114" s="37">
        <v>15864708638</v>
      </c>
      <c r="Q114" s="151">
        <f t="shared" si="7"/>
        <v>2150777082</v>
      </c>
      <c r="R114" s="151">
        <f t="shared" si="8"/>
        <v>0</v>
      </c>
    </row>
    <row r="115" spans="1:18" ht="30" customHeight="1" x14ac:dyDescent="0.2">
      <c r="A115" s="13" t="s">
        <v>218</v>
      </c>
      <c r="C115" s="24">
        <v>0</v>
      </c>
      <c r="E115" s="24">
        <v>0</v>
      </c>
      <c r="G115" s="24">
        <v>0</v>
      </c>
      <c r="I115" s="34">
        <f t="shared" si="4"/>
        <v>0</v>
      </c>
      <c r="K115" s="24">
        <v>67000000</v>
      </c>
      <c r="M115" s="24">
        <v>238739986986</v>
      </c>
      <c r="O115" s="37">
        <v>226501506164</v>
      </c>
      <c r="Q115" s="151">
        <f t="shared" si="7"/>
        <v>12238480822</v>
      </c>
      <c r="R115" s="151">
        <f t="shared" si="8"/>
        <v>0</v>
      </c>
    </row>
    <row r="116" spans="1:18" ht="30" customHeight="1" x14ac:dyDescent="0.2">
      <c r="A116" s="13" t="s">
        <v>219</v>
      </c>
      <c r="C116" s="24">
        <v>0</v>
      </c>
      <c r="E116" s="24">
        <v>0</v>
      </c>
      <c r="G116" s="24">
        <v>0</v>
      </c>
      <c r="I116" s="34">
        <f t="shared" si="4"/>
        <v>0</v>
      </c>
      <c r="K116" s="24">
        <v>500000</v>
      </c>
      <c r="M116" s="24">
        <v>8651327465</v>
      </c>
      <c r="O116" s="37">
        <v>9243570053</v>
      </c>
      <c r="Q116" s="34">
        <f t="shared" si="7"/>
        <v>-592242588</v>
      </c>
      <c r="R116" s="34">
        <f t="shared" si="8"/>
        <v>0</v>
      </c>
    </row>
    <row r="117" spans="1:18" ht="30" customHeight="1" x14ac:dyDescent="0.2">
      <c r="A117" s="13" t="s">
        <v>30</v>
      </c>
      <c r="C117" s="24">
        <v>23600000</v>
      </c>
      <c r="E117" s="24">
        <v>57544484111</v>
      </c>
      <c r="G117" s="24">
        <v>66618391618</v>
      </c>
      <c r="I117" s="34">
        <f t="shared" si="4"/>
        <v>-9073907507</v>
      </c>
      <c r="K117" s="24">
        <v>129486306</v>
      </c>
      <c r="M117" s="24">
        <v>330718545858</v>
      </c>
      <c r="O117" s="37">
        <v>303050685455</v>
      </c>
      <c r="Q117" s="151">
        <f t="shared" si="7"/>
        <v>27667860403</v>
      </c>
      <c r="R117" s="151">
        <f t="shared" si="8"/>
        <v>0</v>
      </c>
    </row>
    <row r="118" spans="1:18" ht="30" customHeight="1" x14ac:dyDescent="0.2">
      <c r="A118" s="13" t="s">
        <v>220</v>
      </c>
      <c r="C118" s="24">
        <v>0</v>
      </c>
      <c r="E118" s="24">
        <v>0</v>
      </c>
      <c r="G118" s="24">
        <v>0</v>
      </c>
      <c r="I118" s="34">
        <f t="shared" ref="I118:I143" si="9">E118-G118</f>
        <v>0</v>
      </c>
      <c r="K118" s="24">
        <v>357000</v>
      </c>
      <c r="M118" s="24">
        <v>10805969696</v>
      </c>
      <c r="O118" s="37">
        <v>6953528068</v>
      </c>
      <c r="Q118" s="151">
        <f t="shared" si="7"/>
        <v>3852441628</v>
      </c>
      <c r="R118" s="151">
        <f t="shared" si="8"/>
        <v>0</v>
      </c>
    </row>
    <row r="119" spans="1:18" ht="30" customHeight="1" x14ac:dyDescent="0.2">
      <c r="A119" s="13" t="s">
        <v>221</v>
      </c>
      <c r="C119" s="24">
        <v>0</v>
      </c>
      <c r="E119" s="24">
        <v>0</v>
      </c>
      <c r="G119" s="24">
        <v>0</v>
      </c>
      <c r="I119" s="34">
        <f t="shared" si="9"/>
        <v>0</v>
      </c>
      <c r="K119" s="24">
        <v>312500</v>
      </c>
      <c r="M119" s="24">
        <v>2440523765</v>
      </c>
      <c r="O119" s="37">
        <v>2624913281</v>
      </c>
      <c r="Q119" s="34">
        <f t="shared" si="7"/>
        <v>-184389516</v>
      </c>
      <c r="R119" s="34">
        <f t="shared" si="8"/>
        <v>0</v>
      </c>
    </row>
    <row r="120" spans="1:18" ht="30" customHeight="1" x14ac:dyDescent="0.2">
      <c r="A120" s="13" t="s">
        <v>222</v>
      </c>
      <c r="C120" s="24">
        <v>0</v>
      </c>
      <c r="E120" s="24">
        <v>0</v>
      </c>
      <c r="G120" s="24">
        <v>0</v>
      </c>
      <c r="I120" s="34">
        <f t="shared" si="9"/>
        <v>0</v>
      </c>
      <c r="K120" s="24">
        <v>642320</v>
      </c>
      <c r="M120" s="24">
        <v>13786504410</v>
      </c>
      <c r="O120" s="37">
        <v>11263108177</v>
      </c>
      <c r="Q120" s="151">
        <f t="shared" si="7"/>
        <v>2523396233</v>
      </c>
      <c r="R120" s="151">
        <f t="shared" si="8"/>
        <v>0</v>
      </c>
    </row>
    <row r="121" spans="1:18" ht="30" customHeight="1" x14ac:dyDescent="0.2">
      <c r="A121" s="13" t="s">
        <v>223</v>
      </c>
      <c r="C121" s="24">
        <v>0</v>
      </c>
      <c r="E121" s="24">
        <v>0</v>
      </c>
      <c r="G121" s="24">
        <v>0</v>
      </c>
      <c r="I121" s="34">
        <f t="shared" si="9"/>
        <v>0</v>
      </c>
      <c r="K121" s="24">
        <v>700000</v>
      </c>
      <c r="M121" s="24">
        <v>11396783310</v>
      </c>
      <c r="O121" s="37">
        <v>11399725842</v>
      </c>
      <c r="Q121" s="34">
        <f t="shared" si="7"/>
        <v>-2942532</v>
      </c>
      <c r="R121" s="34">
        <f t="shared" si="8"/>
        <v>0</v>
      </c>
    </row>
    <row r="122" spans="1:18" ht="30" customHeight="1" x14ac:dyDescent="0.2">
      <c r="A122" s="13" t="s">
        <v>93</v>
      </c>
      <c r="C122" s="24">
        <v>0</v>
      </c>
      <c r="E122" s="24">
        <v>0</v>
      </c>
      <c r="G122" s="24">
        <v>0</v>
      </c>
      <c r="I122" s="34">
        <f t="shared" si="9"/>
        <v>0</v>
      </c>
      <c r="K122" s="24">
        <v>33299410</v>
      </c>
      <c r="M122" s="24">
        <v>61299417283</v>
      </c>
      <c r="O122" s="37">
        <v>54295073776</v>
      </c>
      <c r="Q122" s="151">
        <f t="shared" si="7"/>
        <v>7004343507</v>
      </c>
      <c r="R122" s="151">
        <f t="shared" si="8"/>
        <v>0</v>
      </c>
    </row>
    <row r="123" spans="1:18" ht="30" customHeight="1" x14ac:dyDescent="0.2">
      <c r="A123" s="13" t="s">
        <v>224</v>
      </c>
      <c r="C123" s="24">
        <v>0</v>
      </c>
      <c r="E123" s="24">
        <v>0</v>
      </c>
      <c r="G123" s="24">
        <v>0</v>
      </c>
      <c r="I123" s="34">
        <f t="shared" si="9"/>
        <v>0</v>
      </c>
      <c r="K123" s="24">
        <v>4000000</v>
      </c>
      <c r="M123" s="24">
        <v>26382087225</v>
      </c>
      <c r="O123" s="37">
        <v>28554315049</v>
      </c>
      <c r="Q123" s="34">
        <f t="shared" si="7"/>
        <v>-2172227824</v>
      </c>
      <c r="R123" s="34">
        <f t="shared" si="8"/>
        <v>0</v>
      </c>
    </row>
    <row r="124" spans="1:18" ht="30" customHeight="1" x14ac:dyDescent="0.2">
      <c r="A124" s="13" t="s">
        <v>225</v>
      </c>
      <c r="C124" s="24">
        <v>0</v>
      </c>
      <c r="E124" s="24">
        <v>0</v>
      </c>
      <c r="G124" s="24">
        <v>0</v>
      </c>
      <c r="I124" s="34">
        <f t="shared" si="9"/>
        <v>0</v>
      </c>
      <c r="K124" s="24">
        <v>4500000</v>
      </c>
      <c r="M124" s="24">
        <v>14295134945</v>
      </c>
      <c r="O124" s="37">
        <v>9754948619</v>
      </c>
      <c r="Q124" s="34">
        <f t="shared" si="7"/>
        <v>4540186326</v>
      </c>
      <c r="R124" s="34">
        <f t="shared" si="8"/>
        <v>0</v>
      </c>
    </row>
    <row r="125" spans="1:18" ht="30" customHeight="1" x14ac:dyDescent="0.2">
      <c r="A125" s="13" t="s">
        <v>226</v>
      </c>
      <c r="C125" s="24">
        <v>0</v>
      </c>
      <c r="E125" s="24">
        <v>0</v>
      </c>
      <c r="G125" s="24">
        <v>0</v>
      </c>
      <c r="I125" s="34">
        <f t="shared" si="9"/>
        <v>0</v>
      </c>
      <c r="K125" s="24">
        <v>400000</v>
      </c>
      <c r="M125" s="24">
        <v>9370849936</v>
      </c>
      <c r="O125" s="37">
        <v>9146480044</v>
      </c>
      <c r="Q125" s="151">
        <f t="shared" si="7"/>
        <v>224369892</v>
      </c>
      <c r="R125" s="151">
        <f t="shared" si="8"/>
        <v>0</v>
      </c>
    </row>
    <row r="126" spans="1:18" ht="30" customHeight="1" x14ac:dyDescent="0.2">
      <c r="A126" s="13" t="s">
        <v>227</v>
      </c>
      <c r="C126" s="24">
        <v>0</v>
      </c>
      <c r="E126" s="24">
        <v>0</v>
      </c>
      <c r="G126" s="24">
        <v>0</v>
      </c>
      <c r="I126" s="34">
        <f t="shared" si="9"/>
        <v>0</v>
      </c>
      <c r="K126" s="24">
        <v>123041</v>
      </c>
      <c r="M126" s="24">
        <v>9011672000</v>
      </c>
      <c r="O126" s="37">
        <v>8796804763</v>
      </c>
      <c r="Q126" s="151">
        <f t="shared" si="7"/>
        <v>214867237</v>
      </c>
      <c r="R126" s="151">
        <f t="shared" si="8"/>
        <v>0</v>
      </c>
    </row>
    <row r="127" spans="1:18" ht="30" customHeight="1" x14ac:dyDescent="0.2">
      <c r="A127" s="13" t="s">
        <v>228</v>
      </c>
      <c r="C127" s="24">
        <v>0</v>
      </c>
      <c r="E127" s="24">
        <v>0</v>
      </c>
      <c r="G127" s="24">
        <v>0</v>
      </c>
      <c r="I127" s="34">
        <f t="shared" si="9"/>
        <v>0</v>
      </c>
      <c r="K127" s="24">
        <v>15387000</v>
      </c>
      <c r="M127" s="24">
        <v>137565569062</v>
      </c>
      <c r="O127" s="37">
        <v>132489529776</v>
      </c>
      <c r="Q127" s="151">
        <f t="shared" si="7"/>
        <v>5076039286</v>
      </c>
      <c r="R127" s="151">
        <f t="shared" si="8"/>
        <v>0</v>
      </c>
    </row>
    <row r="128" spans="1:18" ht="30" customHeight="1" x14ac:dyDescent="0.2">
      <c r="A128" s="13" t="s">
        <v>43</v>
      </c>
      <c r="C128" s="24">
        <v>0</v>
      </c>
      <c r="E128" s="24">
        <v>0</v>
      </c>
      <c r="G128" s="24">
        <v>0</v>
      </c>
      <c r="I128" s="34">
        <f t="shared" si="9"/>
        <v>0</v>
      </c>
      <c r="K128" s="24">
        <v>200003</v>
      </c>
      <c r="M128" s="24">
        <v>1713767933</v>
      </c>
      <c r="O128" s="37">
        <v>1434122477</v>
      </c>
      <c r="Q128" s="151">
        <f t="shared" si="7"/>
        <v>279645456</v>
      </c>
      <c r="R128" s="151">
        <f t="shared" si="8"/>
        <v>0</v>
      </c>
    </row>
    <row r="129" spans="1:18" ht="30" customHeight="1" x14ac:dyDescent="0.2">
      <c r="A129" s="13" t="s">
        <v>229</v>
      </c>
      <c r="C129" s="24">
        <v>0</v>
      </c>
      <c r="E129" s="24">
        <v>0</v>
      </c>
      <c r="G129" s="24">
        <v>0</v>
      </c>
      <c r="I129" s="34">
        <f t="shared" si="9"/>
        <v>0</v>
      </c>
      <c r="K129" s="24">
        <v>28097370</v>
      </c>
      <c r="M129" s="24">
        <v>35178149989</v>
      </c>
      <c r="O129" s="37">
        <v>33547584530</v>
      </c>
      <c r="Q129" s="151">
        <f t="shared" si="7"/>
        <v>1630565459</v>
      </c>
      <c r="R129" s="151">
        <f t="shared" si="8"/>
        <v>0</v>
      </c>
    </row>
    <row r="130" spans="1:18" ht="30" customHeight="1" x14ac:dyDescent="0.2">
      <c r="A130" s="13" t="s">
        <v>65</v>
      </c>
      <c r="C130" s="24">
        <v>0</v>
      </c>
      <c r="E130" s="24">
        <v>0</v>
      </c>
      <c r="G130" s="24">
        <v>0</v>
      </c>
      <c r="I130" s="34">
        <f t="shared" si="9"/>
        <v>0</v>
      </c>
      <c r="K130" s="24">
        <v>100000</v>
      </c>
      <c r="M130" s="24">
        <v>8406680964</v>
      </c>
      <c r="O130" s="37">
        <v>6756260540</v>
      </c>
      <c r="Q130" s="151">
        <f t="shared" si="7"/>
        <v>1650420424</v>
      </c>
      <c r="R130" s="151">
        <f t="shared" si="8"/>
        <v>0</v>
      </c>
    </row>
    <row r="131" spans="1:18" ht="30" customHeight="1" x14ac:dyDescent="0.2">
      <c r="A131" s="13" t="s">
        <v>230</v>
      </c>
      <c r="C131" s="24">
        <v>0</v>
      </c>
      <c r="E131" s="24">
        <v>0</v>
      </c>
      <c r="G131" s="24">
        <v>0</v>
      </c>
      <c r="I131" s="34">
        <f t="shared" si="9"/>
        <v>0</v>
      </c>
      <c r="K131" s="24">
        <v>125000</v>
      </c>
      <c r="M131" s="24">
        <v>27713807352</v>
      </c>
      <c r="O131" s="37">
        <v>26817863877</v>
      </c>
      <c r="Q131" s="151">
        <f t="shared" si="7"/>
        <v>895943475</v>
      </c>
      <c r="R131" s="151">
        <f t="shared" si="8"/>
        <v>0</v>
      </c>
    </row>
    <row r="132" spans="1:18" ht="30" customHeight="1" x14ac:dyDescent="0.2">
      <c r="A132" s="13" t="s">
        <v>231</v>
      </c>
      <c r="C132" s="24">
        <v>0</v>
      </c>
      <c r="E132" s="24">
        <v>0</v>
      </c>
      <c r="G132" s="24">
        <v>0</v>
      </c>
      <c r="I132" s="34">
        <f>E132-G132</f>
        <v>0</v>
      </c>
      <c r="K132" s="24">
        <v>4228683</v>
      </c>
      <c r="M132" s="24">
        <v>4266575173</v>
      </c>
      <c r="O132" s="37">
        <v>2846582347</v>
      </c>
      <c r="Q132" s="151">
        <f t="shared" si="7"/>
        <v>1419992826</v>
      </c>
      <c r="R132" s="151">
        <f t="shared" si="8"/>
        <v>0</v>
      </c>
    </row>
    <row r="133" spans="1:18" ht="30" customHeight="1" x14ac:dyDescent="0.2">
      <c r="A133" s="13" t="s">
        <v>21</v>
      </c>
      <c r="C133" s="24">
        <v>70000000</v>
      </c>
      <c r="E133" s="24">
        <v>37436135039</v>
      </c>
      <c r="G133" s="24">
        <v>42014952946</v>
      </c>
      <c r="I133" s="34">
        <f>E133-G133</f>
        <v>-4578817907</v>
      </c>
      <c r="K133" s="24">
        <v>70000000</v>
      </c>
      <c r="M133" s="24">
        <v>37436135039</v>
      </c>
      <c r="O133" s="37">
        <v>42014952946</v>
      </c>
      <c r="Q133" s="34">
        <f t="shared" ref="Q133" si="10">M133-O133</f>
        <v>-4578817907</v>
      </c>
      <c r="R133" s="34">
        <f t="shared" ref="R133" si="11">N133-P133</f>
        <v>0</v>
      </c>
    </row>
    <row r="134" spans="1:18" ht="30" customHeight="1" x14ac:dyDescent="0.2">
      <c r="A134" s="13" t="s">
        <v>232</v>
      </c>
      <c r="C134" s="24">
        <v>0</v>
      </c>
      <c r="E134" s="24">
        <v>0</v>
      </c>
      <c r="G134" s="24">
        <v>0</v>
      </c>
      <c r="I134" s="34">
        <f t="shared" si="9"/>
        <v>0</v>
      </c>
      <c r="K134" s="24">
        <v>92400000</v>
      </c>
      <c r="M134" s="24">
        <v>293580546799</v>
      </c>
      <c r="O134" s="37">
        <v>283431434663</v>
      </c>
      <c r="Q134" s="151">
        <f t="shared" si="7"/>
        <v>10149112136</v>
      </c>
      <c r="R134" s="151">
        <f t="shared" si="8"/>
        <v>0</v>
      </c>
    </row>
    <row r="135" spans="1:18" ht="30" customHeight="1" x14ac:dyDescent="0.2">
      <c r="A135" s="13" t="s">
        <v>60</v>
      </c>
      <c r="C135" s="24">
        <v>2600000</v>
      </c>
      <c r="E135" s="24">
        <v>18453544265</v>
      </c>
      <c r="G135" s="24">
        <v>23487122347</v>
      </c>
      <c r="I135" s="34">
        <f t="shared" si="9"/>
        <v>-5033578082</v>
      </c>
      <c r="K135" s="24">
        <v>8459129</v>
      </c>
      <c r="M135" s="24">
        <v>64847779561</v>
      </c>
      <c r="O135" s="37">
        <v>65469715677</v>
      </c>
      <c r="Q135" s="34">
        <f t="shared" si="7"/>
        <v>-621936116</v>
      </c>
      <c r="R135" s="34">
        <f t="shared" si="8"/>
        <v>0</v>
      </c>
    </row>
    <row r="136" spans="1:18" ht="30" customHeight="1" x14ac:dyDescent="0.2">
      <c r="A136" s="13" t="s">
        <v>233</v>
      </c>
      <c r="C136" s="24">
        <v>0</v>
      </c>
      <c r="E136" s="24">
        <v>0</v>
      </c>
      <c r="G136" s="24">
        <v>0</v>
      </c>
      <c r="I136" s="34">
        <f t="shared" si="9"/>
        <v>0</v>
      </c>
      <c r="K136" s="24">
        <v>300000</v>
      </c>
      <c r="M136" s="24">
        <v>17510752192</v>
      </c>
      <c r="O136" s="37">
        <v>16740186284</v>
      </c>
      <c r="Q136" s="151">
        <f t="shared" si="7"/>
        <v>770565908</v>
      </c>
      <c r="R136" s="151">
        <f t="shared" si="8"/>
        <v>0</v>
      </c>
    </row>
    <row r="137" spans="1:18" ht="30" customHeight="1" x14ac:dyDescent="0.2">
      <c r="A137" s="13" t="s">
        <v>146</v>
      </c>
      <c r="C137" s="24">
        <v>100000</v>
      </c>
      <c r="E137" s="24">
        <v>99984375000</v>
      </c>
      <c r="G137" s="24">
        <v>99981875000</v>
      </c>
      <c r="I137" s="34">
        <f t="shared" si="9"/>
        <v>2500000</v>
      </c>
      <c r="K137" s="24">
        <v>100000</v>
      </c>
      <c r="M137" s="24">
        <v>99984375000</v>
      </c>
      <c r="O137" s="37">
        <v>99981875000</v>
      </c>
      <c r="Q137" s="151">
        <f t="shared" ref="Q137" si="12">M137-O137</f>
        <v>2500000</v>
      </c>
      <c r="R137" s="151">
        <f t="shared" ref="R137" si="13">N137-P137</f>
        <v>0</v>
      </c>
    </row>
    <row r="138" spans="1:18" ht="30" customHeight="1" x14ac:dyDescent="0.2">
      <c r="A138" s="13" t="s">
        <v>238</v>
      </c>
      <c r="C138" s="24">
        <v>0</v>
      </c>
      <c r="E138" s="24">
        <v>0</v>
      </c>
      <c r="G138" s="24">
        <v>0</v>
      </c>
      <c r="I138" s="34">
        <f t="shared" si="9"/>
        <v>0</v>
      </c>
      <c r="K138" s="24">
        <v>130351</v>
      </c>
      <c r="M138" s="24">
        <v>72894214757</v>
      </c>
      <c r="O138" s="37">
        <v>69173889897</v>
      </c>
      <c r="Q138" s="151">
        <f t="shared" si="7"/>
        <v>3720324860</v>
      </c>
      <c r="R138" s="151">
        <f t="shared" si="8"/>
        <v>0</v>
      </c>
    </row>
    <row r="139" spans="1:18" ht="30" customHeight="1" x14ac:dyDescent="0.2">
      <c r="A139" s="13" t="s">
        <v>239</v>
      </c>
      <c r="C139" s="24">
        <v>0</v>
      </c>
      <c r="E139" s="24">
        <v>0</v>
      </c>
      <c r="G139" s="24">
        <v>0</v>
      </c>
      <c r="I139" s="34">
        <f t="shared" si="9"/>
        <v>0</v>
      </c>
      <c r="K139" s="24">
        <v>145316</v>
      </c>
      <c r="M139" s="24">
        <v>78629621422</v>
      </c>
      <c r="O139" s="37">
        <v>76209500176</v>
      </c>
      <c r="Q139" s="151">
        <f t="shared" si="7"/>
        <v>2420121246</v>
      </c>
      <c r="R139" s="151">
        <f t="shared" si="8"/>
        <v>0</v>
      </c>
    </row>
    <row r="140" spans="1:18" ht="30" customHeight="1" x14ac:dyDescent="0.2">
      <c r="A140" s="13" t="s">
        <v>240</v>
      </c>
      <c r="C140" s="24">
        <v>0</v>
      </c>
      <c r="E140" s="24">
        <v>0</v>
      </c>
      <c r="G140" s="24">
        <v>0</v>
      </c>
      <c r="I140" s="34">
        <f t="shared" si="9"/>
        <v>0</v>
      </c>
      <c r="K140" s="24">
        <v>30795</v>
      </c>
      <c r="M140" s="24">
        <v>20570098401</v>
      </c>
      <c r="O140" s="37">
        <v>19695979238</v>
      </c>
      <c r="Q140" s="151">
        <f t="shared" si="7"/>
        <v>874119163</v>
      </c>
      <c r="R140" s="151">
        <f t="shared" si="8"/>
        <v>0</v>
      </c>
    </row>
    <row r="141" spans="1:18" ht="30" customHeight="1" x14ac:dyDescent="0.2">
      <c r="A141" s="13" t="s">
        <v>241</v>
      </c>
      <c r="C141" s="24">
        <v>0</v>
      </c>
      <c r="E141" s="24">
        <v>0</v>
      </c>
      <c r="G141" s="24">
        <v>0</v>
      </c>
      <c r="I141" s="34">
        <f t="shared" si="9"/>
        <v>0</v>
      </c>
      <c r="K141" s="24">
        <v>3950</v>
      </c>
      <c r="M141" s="24">
        <v>2294613028</v>
      </c>
      <c r="O141" s="37">
        <v>2192285872</v>
      </c>
      <c r="Q141" s="151">
        <f t="shared" si="7"/>
        <v>102327156</v>
      </c>
      <c r="R141" s="151">
        <f t="shared" si="8"/>
        <v>0</v>
      </c>
    </row>
    <row r="142" spans="1:18" ht="30" customHeight="1" x14ac:dyDescent="0.2">
      <c r="A142" s="13" t="s">
        <v>242</v>
      </c>
      <c r="C142" s="24">
        <v>0</v>
      </c>
      <c r="E142" s="24">
        <v>0</v>
      </c>
      <c r="G142" s="24">
        <v>0</v>
      </c>
      <c r="I142" s="34">
        <f t="shared" si="9"/>
        <v>0</v>
      </c>
      <c r="K142" s="24">
        <v>81963</v>
      </c>
      <c r="M142" s="24">
        <v>48091123582</v>
      </c>
      <c r="O142" s="37">
        <v>45287739835</v>
      </c>
      <c r="Q142" s="151">
        <f t="shared" si="7"/>
        <v>2803383747</v>
      </c>
      <c r="R142" s="151">
        <f t="shared" si="8"/>
        <v>0</v>
      </c>
    </row>
    <row r="143" spans="1:18" ht="30" customHeight="1" x14ac:dyDescent="0.2">
      <c r="A143" s="13" t="s">
        <v>243</v>
      </c>
      <c r="C143" s="25">
        <v>0</v>
      </c>
      <c r="E143" s="25">
        <v>0</v>
      </c>
      <c r="G143" s="25">
        <v>0</v>
      </c>
      <c r="I143" s="35">
        <f t="shared" si="9"/>
        <v>0</v>
      </c>
      <c r="K143" s="25">
        <v>94576</v>
      </c>
      <c r="M143" s="25">
        <v>57841790529</v>
      </c>
      <c r="O143" s="42">
        <v>54768675634</v>
      </c>
      <c r="Q143" s="152">
        <f t="shared" si="7"/>
        <v>3073114895</v>
      </c>
      <c r="R143" s="152">
        <f t="shared" si="8"/>
        <v>0</v>
      </c>
    </row>
    <row r="144" spans="1:18" ht="30" customHeight="1" thickBot="1" x14ac:dyDescent="0.25">
      <c r="A144" s="29"/>
      <c r="C144" s="16">
        <f>SUM(C7:C143)</f>
        <v>292003583</v>
      </c>
      <c r="D144" s="17"/>
      <c r="E144" s="16">
        <f>SUM(E7:E143)</f>
        <v>1098348537511</v>
      </c>
      <c r="F144" s="17"/>
      <c r="G144" s="16">
        <f>SUM(G7:G143)</f>
        <v>1140691319763</v>
      </c>
      <c r="H144" s="17"/>
      <c r="I144" s="36">
        <f>SUM(I7:I143)</f>
        <v>-42342782252</v>
      </c>
      <c r="J144" s="17"/>
      <c r="K144" s="16">
        <f>SUM(K7:K143)</f>
        <v>2199226729</v>
      </c>
      <c r="L144" s="17"/>
      <c r="M144" s="16">
        <f>SUM(M7:M143)</f>
        <v>9825249313748</v>
      </c>
      <c r="N144" s="17"/>
      <c r="O144" s="43">
        <f>SUM(O7:O143)</f>
        <v>9157258854153</v>
      </c>
      <c r="P144" s="44"/>
      <c r="Q144" s="153">
        <f>SUM(Q7:R143)</f>
        <v>667990459595</v>
      </c>
      <c r="R144" s="153"/>
    </row>
    <row r="145" ht="13.5" thickTop="1" x14ac:dyDescent="0.2"/>
  </sheetData>
  <mergeCells count="102">
    <mergeCell ref="Q23:R23"/>
    <mergeCell ref="Q25:R25"/>
    <mergeCell ref="Q26:R26"/>
    <mergeCell ref="Q27:R27"/>
    <mergeCell ref="Q30:R30"/>
    <mergeCell ref="Q10:R10"/>
    <mergeCell ref="Q11:R11"/>
    <mergeCell ref="Q12:R12"/>
    <mergeCell ref="Q13:R13"/>
    <mergeCell ref="Q14:R14"/>
    <mergeCell ref="Q15:R15"/>
    <mergeCell ref="Q19:R19"/>
    <mergeCell ref="Q21:R21"/>
    <mergeCell ref="Q22:R22"/>
    <mergeCell ref="A1:Q1"/>
    <mergeCell ref="A5:A6"/>
    <mergeCell ref="C5:I5"/>
    <mergeCell ref="K5:R5"/>
    <mergeCell ref="Q6:R6"/>
    <mergeCell ref="Q7:R7"/>
    <mergeCell ref="A4:Q4"/>
    <mergeCell ref="A2:Q2"/>
    <mergeCell ref="A3:Q3"/>
    <mergeCell ref="Q32:R32"/>
    <mergeCell ref="Q33:R33"/>
    <mergeCell ref="Q37:R37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1:R61"/>
    <mergeCell ref="Q62:R62"/>
    <mergeCell ref="Q66:R66"/>
    <mergeCell ref="Q67:R67"/>
    <mergeCell ref="Q68:R68"/>
    <mergeCell ref="Q69:R69"/>
    <mergeCell ref="Q70:R70"/>
    <mergeCell ref="Q72:R72"/>
    <mergeCell ref="Q73:R73"/>
    <mergeCell ref="Q75:R75"/>
    <mergeCell ref="Q77:R77"/>
    <mergeCell ref="Q78:R78"/>
    <mergeCell ref="Q79:R79"/>
    <mergeCell ref="Q82:R82"/>
    <mergeCell ref="Q85:R85"/>
    <mergeCell ref="Q87:R87"/>
    <mergeCell ref="Q90:R90"/>
    <mergeCell ref="Q91:R91"/>
    <mergeCell ref="Q92:R92"/>
    <mergeCell ref="Q93:R93"/>
    <mergeCell ref="Q99:R99"/>
    <mergeCell ref="Q84:R84"/>
    <mergeCell ref="Q100:R100"/>
    <mergeCell ref="Q103:R103"/>
    <mergeCell ref="Q104:R104"/>
    <mergeCell ref="Q106:R106"/>
    <mergeCell ref="Q107:R107"/>
    <mergeCell ref="Q109:R109"/>
    <mergeCell ref="Q110:R110"/>
    <mergeCell ref="Q111:R111"/>
    <mergeCell ref="Q112:R112"/>
    <mergeCell ref="Q114:R114"/>
    <mergeCell ref="Q115:R115"/>
    <mergeCell ref="Q117:R117"/>
    <mergeCell ref="Q118:R118"/>
    <mergeCell ref="Q120:R120"/>
    <mergeCell ref="Q122:R122"/>
    <mergeCell ref="Q125:R125"/>
    <mergeCell ref="Q126:R126"/>
    <mergeCell ref="Q127:R127"/>
    <mergeCell ref="Q128:R128"/>
    <mergeCell ref="Q129:R129"/>
    <mergeCell ref="Q130:R130"/>
    <mergeCell ref="Q131:R131"/>
    <mergeCell ref="Q142:R142"/>
    <mergeCell ref="Q143:R143"/>
    <mergeCell ref="Q144:R144"/>
    <mergeCell ref="Q132:R132"/>
    <mergeCell ref="Q134:R134"/>
    <mergeCell ref="Q136:R136"/>
    <mergeCell ref="Q138:R138"/>
    <mergeCell ref="Q139:R139"/>
    <mergeCell ref="Q140:R140"/>
    <mergeCell ref="Q141:R141"/>
    <mergeCell ref="Q137:R137"/>
  </mergeCells>
  <pageMargins left="0.39" right="0.39" top="0.39" bottom="0.39" header="0" footer="0"/>
  <pageSetup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47"/>
  <sheetViews>
    <sheetView rightToLeft="1" view="pageBreakPreview" topLeftCell="A31" zoomScaleNormal="100" zoomScaleSheetLayoutView="100" workbookViewId="0">
      <selection activeCell="Q46" sqref="Q46:R46"/>
    </sheetView>
  </sheetViews>
  <sheetFormatPr defaultRowHeight="30" customHeight="1" x14ac:dyDescent="0.2"/>
  <cols>
    <col min="1" max="1" width="31.28515625" style="27" customWidth="1"/>
    <col min="2" max="2" width="1.28515625" style="27" customWidth="1"/>
    <col min="3" max="3" width="14.5703125" style="38" customWidth="1"/>
    <col min="4" max="4" width="1.28515625" style="38" customWidth="1"/>
    <col min="5" max="5" width="19.42578125" style="38" customWidth="1"/>
    <col min="6" max="6" width="1.28515625" style="38" customWidth="1"/>
    <col min="7" max="7" width="20.85546875" style="38" customWidth="1"/>
    <col min="8" max="8" width="1.28515625" style="38" customWidth="1"/>
    <col min="9" max="9" width="20.7109375" style="31" customWidth="1"/>
    <col min="10" max="10" width="1.28515625" style="38" customWidth="1"/>
    <col min="11" max="11" width="14.7109375" style="38" customWidth="1"/>
    <col min="12" max="12" width="1.28515625" style="38" customWidth="1"/>
    <col min="13" max="13" width="20.28515625" style="38" customWidth="1"/>
    <col min="14" max="14" width="1.28515625" style="38" customWidth="1"/>
    <col min="15" max="15" width="20.5703125" style="38" customWidth="1"/>
    <col min="16" max="16" width="1.28515625" style="38" customWidth="1"/>
    <col min="17" max="17" width="16.85546875" style="31" customWidth="1"/>
    <col min="18" max="18" width="1.28515625" style="31" customWidth="1"/>
    <col min="19" max="19" width="0.28515625" style="27" customWidth="1"/>
    <col min="20" max="16384" width="9.140625" style="27"/>
  </cols>
  <sheetData>
    <row r="1" spans="1:18" ht="30" customHeight="1" x14ac:dyDescent="0.2">
      <c r="A1" s="118" t="s">
        <v>333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92"/>
    </row>
    <row r="2" spans="1:18" ht="30" customHeight="1" x14ac:dyDescent="0.2">
      <c r="A2" s="118" t="s">
        <v>158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18" ht="30" customHeight="1" x14ac:dyDescent="0.2">
      <c r="A3" s="118" t="s">
        <v>351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ht="30" customHeight="1" x14ac:dyDescent="0.2">
      <c r="A4" s="146" t="s">
        <v>327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</row>
    <row r="5" spans="1:18" ht="30" customHeight="1" x14ac:dyDescent="0.2">
      <c r="A5" s="141" t="s">
        <v>159</v>
      </c>
      <c r="C5" s="141" t="s">
        <v>168</v>
      </c>
      <c r="D5" s="141"/>
      <c r="E5" s="141"/>
      <c r="F5" s="141"/>
      <c r="G5" s="141"/>
      <c r="H5" s="141"/>
      <c r="I5" s="141"/>
      <c r="K5" s="141" t="s">
        <v>169</v>
      </c>
      <c r="L5" s="141"/>
      <c r="M5" s="141"/>
      <c r="N5" s="141"/>
      <c r="O5" s="141"/>
      <c r="P5" s="141"/>
      <c r="Q5" s="141"/>
      <c r="R5" s="141"/>
    </row>
    <row r="6" spans="1:18" ht="39" customHeight="1" x14ac:dyDescent="0.2">
      <c r="A6" s="118"/>
      <c r="C6" s="93" t="s">
        <v>8</v>
      </c>
      <c r="D6" s="40"/>
      <c r="E6" s="93" t="s">
        <v>10</v>
      </c>
      <c r="F6" s="40"/>
      <c r="G6" s="93" t="s">
        <v>289</v>
      </c>
      <c r="H6" s="40"/>
      <c r="I6" s="94" t="s">
        <v>328</v>
      </c>
      <c r="K6" s="93" t="s">
        <v>8</v>
      </c>
      <c r="L6" s="40"/>
      <c r="M6" s="93" t="s">
        <v>10</v>
      </c>
      <c r="N6" s="40"/>
      <c r="O6" s="93" t="s">
        <v>289</v>
      </c>
      <c r="P6" s="40"/>
      <c r="Q6" s="158" t="s">
        <v>328</v>
      </c>
      <c r="R6" s="158"/>
    </row>
    <row r="7" spans="1:18" ht="30" customHeight="1" x14ac:dyDescent="0.2">
      <c r="A7" s="13" t="s">
        <v>106</v>
      </c>
      <c r="C7" s="37">
        <v>970000</v>
      </c>
      <c r="E7" s="37">
        <v>871662564</v>
      </c>
      <c r="G7" s="37">
        <v>1485876118</v>
      </c>
      <c r="I7" s="34">
        <f>E7-G7</f>
        <v>-614213554</v>
      </c>
      <c r="K7" s="37">
        <f>C7</f>
        <v>970000</v>
      </c>
      <c r="M7" s="37">
        <f>E7</f>
        <v>871662564</v>
      </c>
      <c r="O7" s="37">
        <v>656690000</v>
      </c>
      <c r="Q7" s="138">
        <f t="shared" ref="Q7:R7" si="0">M7-O7</f>
        <v>214972564</v>
      </c>
      <c r="R7" s="138">
        <f t="shared" si="0"/>
        <v>0</v>
      </c>
    </row>
    <row r="8" spans="1:18" ht="30" customHeight="1" x14ac:dyDescent="0.2">
      <c r="A8" s="13" t="s">
        <v>19</v>
      </c>
      <c r="C8" s="37">
        <v>1750000</v>
      </c>
      <c r="E8" s="37">
        <v>6580859512</v>
      </c>
      <c r="G8" s="37">
        <v>6273551889</v>
      </c>
      <c r="I8" s="34">
        <f t="shared" ref="I8:I18" si="1">E8-G8</f>
        <v>307307623</v>
      </c>
      <c r="K8" s="37">
        <f t="shared" ref="K8:K45" si="2">C8</f>
        <v>1750000</v>
      </c>
      <c r="M8" s="37">
        <f t="shared" ref="M8:M45" si="3">E8</f>
        <v>6580859512</v>
      </c>
      <c r="O8" s="37">
        <v>6358385359</v>
      </c>
      <c r="Q8" s="138">
        <f t="shared" ref="Q8" si="4">M8-O8</f>
        <v>222474153</v>
      </c>
      <c r="R8" s="138">
        <f t="shared" ref="R8" si="5">N8-P8</f>
        <v>0</v>
      </c>
    </row>
    <row r="9" spans="1:18" ht="30" customHeight="1" x14ac:dyDescent="0.2">
      <c r="A9" s="13" t="s">
        <v>34</v>
      </c>
      <c r="C9" s="37">
        <v>2198713</v>
      </c>
      <c r="E9" s="37">
        <v>114308483395</v>
      </c>
      <c r="G9" s="37">
        <v>120756093834</v>
      </c>
      <c r="I9" s="34">
        <f t="shared" si="1"/>
        <v>-6447610439</v>
      </c>
      <c r="K9" s="37">
        <f>C9</f>
        <v>2198713</v>
      </c>
      <c r="M9" s="37">
        <f t="shared" si="3"/>
        <v>114308483395</v>
      </c>
      <c r="O9" s="37">
        <v>117640860792</v>
      </c>
      <c r="Q9" s="138">
        <f t="shared" ref="Q9" si="6">M9-O9</f>
        <v>-3332377397</v>
      </c>
      <c r="R9" s="138">
        <f t="shared" ref="R9" si="7">N9-P9</f>
        <v>0</v>
      </c>
    </row>
    <row r="10" spans="1:18" ht="30" customHeight="1" x14ac:dyDescent="0.2">
      <c r="A10" s="13" t="s">
        <v>331</v>
      </c>
      <c r="C10" s="37">
        <v>72245906</v>
      </c>
      <c r="E10" s="37">
        <v>201013103963</v>
      </c>
      <c r="G10" s="37">
        <v>207509954692</v>
      </c>
      <c r="I10" s="34">
        <f t="shared" si="1"/>
        <v>-6496850729</v>
      </c>
      <c r="K10" s="37">
        <f t="shared" si="2"/>
        <v>72245906</v>
      </c>
      <c r="M10" s="37">
        <f t="shared" si="3"/>
        <v>201013103963</v>
      </c>
      <c r="O10" s="37">
        <v>176388214562</v>
      </c>
      <c r="Q10" s="138">
        <f t="shared" ref="Q10" si="8">M10-O10</f>
        <v>24624889401</v>
      </c>
      <c r="R10" s="138">
        <f t="shared" ref="R10" si="9">N10-P10</f>
        <v>0</v>
      </c>
    </row>
    <row r="11" spans="1:18" ht="30" customHeight="1" x14ac:dyDescent="0.2">
      <c r="A11" s="13" t="s">
        <v>52</v>
      </c>
      <c r="C11" s="37">
        <v>1</v>
      </c>
      <c r="E11" s="37">
        <v>3375</v>
      </c>
      <c r="G11" s="34">
        <v>-7167371</v>
      </c>
      <c r="I11" s="34">
        <f t="shared" si="1"/>
        <v>7170746</v>
      </c>
      <c r="K11" s="37">
        <f t="shared" si="2"/>
        <v>1</v>
      </c>
      <c r="M11" s="37">
        <f t="shared" si="3"/>
        <v>3375</v>
      </c>
      <c r="O11" s="37">
        <v>3706</v>
      </c>
      <c r="Q11" s="138">
        <f t="shared" ref="Q11" si="10">M11-O11</f>
        <v>-331</v>
      </c>
      <c r="R11" s="138">
        <f t="shared" ref="R11" si="11">N11-P11</f>
        <v>0</v>
      </c>
    </row>
    <row r="12" spans="1:18" ht="30" customHeight="1" x14ac:dyDescent="0.2">
      <c r="A12" s="13" t="s">
        <v>92</v>
      </c>
      <c r="C12" s="37">
        <v>4399975</v>
      </c>
      <c r="E12" s="37">
        <v>17626394449</v>
      </c>
      <c r="G12" s="37">
        <v>16596106212</v>
      </c>
      <c r="I12" s="34">
        <f t="shared" si="1"/>
        <v>1030288237</v>
      </c>
      <c r="K12" s="37">
        <f t="shared" si="2"/>
        <v>4399975</v>
      </c>
      <c r="M12" s="37">
        <f t="shared" si="3"/>
        <v>17626394449</v>
      </c>
      <c r="O12" s="37">
        <v>18918178613</v>
      </c>
      <c r="Q12" s="138">
        <f t="shared" ref="Q12" si="12">M12-O12</f>
        <v>-1291784164</v>
      </c>
      <c r="R12" s="138">
        <f t="shared" ref="R12" si="13">N12-P12</f>
        <v>0</v>
      </c>
    </row>
    <row r="13" spans="1:18" ht="30" customHeight="1" x14ac:dyDescent="0.2">
      <c r="A13" s="13" t="s">
        <v>57</v>
      </c>
      <c r="C13" s="37">
        <v>75400000</v>
      </c>
      <c r="E13" s="37">
        <v>494679042000</v>
      </c>
      <c r="G13" s="37">
        <v>520513412145</v>
      </c>
      <c r="I13" s="34">
        <f t="shared" si="1"/>
        <v>-25834370145</v>
      </c>
      <c r="K13" s="37">
        <f t="shared" si="2"/>
        <v>75400000</v>
      </c>
      <c r="M13" s="37">
        <f t="shared" si="3"/>
        <v>494679042000</v>
      </c>
      <c r="O13" s="37">
        <v>458286534451</v>
      </c>
      <c r="Q13" s="138">
        <f t="shared" ref="Q13" si="14">M13-O13</f>
        <v>36392507549</v>
      </c>
      <c r="R13" s="138">
        <f t="shared" ref="R13" si="15">N13-P13</f>
        <v>0</v>
      </c>
    </row>
    <row r="14" spans="1:18" ht="30" customHeight="1" x14ac:dyDescent="0.2">
      <c r="A14" s="13" t="s">
        <v>101</v>
      </c>
      <c r="C14" s="37">
        <v>416</v>
      </c>
      <c r="E14" s="37">
        <v>1735977</v>
      </c>
      <c r="G14" s="37">
        <v>1539966</v>
      </c>
      <c r="I14" s="34">
        <f t="shared" si="1"/>
        <v>196011</v>
      </c>
      <c r="K14" s="37">
        <f t="shared" si="2"/>
        <v>416</v>
      </c>
      <c r="M14" s="37">
        <f t="shared" si="3"/>
        <v>1735977</v>
      </c>
      <c r="O14" s="37">
        <v>1299508</v>
      </c>
      <c r="Q14" s="138">
        <f t="shared" ref="Q14" si="16">M14-O14</f>
        <v>436469</v>
      </c>
      <c r="R14" s="138">
        <f t="shared" ref="R14" si="17">N14-P14</f>
        <v>0</v>
      </c>
    </row>
    <row r="15" spans="1:18" ht="30" customHeight="1" x14ac:dyDescent="0.2">
      <c r="A15" s="13" t="s">
        <v>41</v>
      </c>
      <c r="C15" s="37">
        <v>591</v>
      </c>
      <c r="E15" s="37">
        <v>7414042</v>
      </c>
      <c r="G15" s="37">
        <v>7384668</v>
      </c>
      <c r="I15" s="34">
        <f t="shared" si="1"/>
        <v>29374</v>
      </c>
      <c r="K15" s="37">
        <f t="shared" si="2"/>
        <v>591</v>
      </c>
      <c r="M15" s="37">
        <f t="shared" si="3"/>
        <v>7414042</v>
      </c>
      <c r="O15" s="37">
        <v>8230016</v>
      </c>
      <c r="Q15" s="138">
        <f t="shared" ref="Q15" si="18">M15-O15</f>
        <v>-815974</v>
      </c>
      <c r="R15" s="138">
        <f t="shared" ref="R15" si="19">N15-P15</f>
        <v>0</v>
      </c>
    </row>
    <row r="16" spans="1:18" ht="30" customHeight="1" x14ac:dyDescent="0.2">
      <c r="A16" s="13" t="s">
        <v>36</v>
      </c>
      <c r="C16" s="37">
        <v>200000</v>
      </c>
      <c r="E16" s="37">
        <v>1429443900</v>
      </c>
      <c r="G16" s="37">
        <v>1479146400</v>
      </c>
      <c r="I16" s="34">
        <f t="shared" si="1"/>
        <v>-49702500</v>
      </c>
      <c r="K16" s="37">
        <f t="shared" si="2"/>
        <v>200000</v>
      </c>
      <c r="M16" s="37">
        <f t="shared" si="3"/>
        <v>1429443900</v>
      </c>
      <c r="O16" s="37">
        <v>1121016960</v>
      </c>
      <c r="Q16" s="138">
        <f t="shared" ref="Q16" si="20">M16-O16</f>
        <v>308426940</v>
      </c>
      <c r="R16" s="138">
        <f t="shared" ref="R16" si="21">N16-P16</f>
        <v>0</v>
      </c>
    </row>
    <row r="17" spans="1:18" ht="30" customHeight="1" x14ac:dyDescent="0.2">
      <c r="A17" s="13" t="s">
        <v>353</v>
      </c>
      <c r="C17" s="37">
        <v>220000</v>
      </c>
      <c r="E17" s="37">
        <v>6637271850</v>
      </c>
      <c r="G17" s="37">
        <v>5995438915</v>
      </c>
      <c r="I17" s="34">
        <f>E17-G17</f>
        <v>641832935</v>
      </c>
      <c r="K17" s="37">
        <f t="shared" si="2"/>
        <v>220000</v>
      </c>
      <c r="M17" s="37">
        <f t="shared" si="3"/>
        <v>6637271850</v>
      </c>
      <c r="O17" s="37">
        <v>5995438915</v>
      </c>
      <c r="Q17" s="138">
        <f t="shared" ref="Q17" si="22">M17-O17</f>
        <v>641832935</v>
      </c>
      <c r="R17" s="138">
        <f t="shared" ref="R17" si="23">N17-P17</f>
        <v>0</v>
      </c>
    </row>
    <row r="18" spans="1:18" ht="30" customHeight="1" x14ac:dyDescent="0.2">
      <c r="A18" s="13" t="s">
        <v>59</v>
      </c>
      <c r="C18" s="37">
        <v>281250</v>
      </c>
      <c r="E18" s="37">
        <v>5088293437</v>
      </c>
      <c r="G18" s="37">
        <v>5773256015</v>
      </c>
      <c r="I18" s="34">
        <f t="shared" si="1"/>
        <v>-684962578</v>
      </c>
      <c r="K18" s="37">
        <f t="shared" si="2"/>
        <v>281250</v>
      </c>
      <c r="M18" s="37">
        <f t="shared" si="3"/>
        <v>5088293437</v>
      </c>
      <c r="O18" s="37">
        <v>2379283417</v>
      </c>
      <c r="Q18" s="138">
        <f t="shared" ref="Q18" si="24">M18-O18</f>
        <v>2709010020</v>
      </c>
      <c r="R18" s="138">
        <f t="shared" ref="R18" si="25">N18-P18</f>
        <v>0</v>
      </c>
    </row>
    <row r="19" spans="1:18" ht="30" customHeight="1" x14ac:dyDescent="0.2">
      <c r="A19" s="13" t="s">
        <v>47</v>
      </c>
      <c r="C19" s="37">
        <v>100000</v>
      </c>
      <c r="E19" s="37">
        <v>170578980</v>
      </c>
      <c r="G19" s="37">
        <v>180817695</v>
      </c>
      <c r="I19" s="34">
        <f t="shared" ref="I19:I36" si="26">E19-G19</f>
        <v>-10238715</v>
      </c>
      <c r="K19" s="37">
        <f t="shared" si="2"/>
        <v>100000</v>
      </c>
      <c r="M19" s="37">
        <f t="shared" si="3"/>
        <v>170578980</v>
      </c>
      <c r="O19" s="37">
        <v>177415228</v>
      </c>
      <c r="Q19" s="138">
        <f t="shared" ref="Q19" si="27">M19-O19</f>
        <v>-6836248</v>
      </c>
      <c r="R19" s="138">
        <f t="shared" ref="R19" si="28">N19-P19</f>
        <v>0</v>
      </c>
    </row>
    <row r="20" spans="1:18" ht="30" customHeight="1" x14ac:dyDescent="0.2">
      <c r="A20" s="13" t="s">
        <v>26</v>
      </c>
      <c r="C20" s="37">
        <v>100617924</v>
      </c>
      <c r="E20" s="37">
        <v>402077374355</v>
      </c>
      <c r="G20" s="37">
        <v>442291142831</v>
      </c>
      <c r="I20" s="34">
        <f t="shared" si="26"/>
        <v>-40213768476</v>
      </c>
      <c r="K20" s="37">
        <f t="shared" si="2"/>
        <v>100617924</v>
      </c>
      <c r="M20" s="37">
        <f t="shared" si="3"/>
        <v>402077374355</v>
      </c>
      <c r="O20" s="37">
        <v>327213036456</v>
      </c>
      <c r="Q20" s="138">
        <f t="shared" ref="Q20" si="29">M20-O20</f>
        <v>74864337899</v>
      </c>
      <c r="R20" s="138">
        <f t="shared" ref="R20" si="30">N20-P20</f>
        <v>0</v>
      </c>
    </row>
    <row r="21" spans="1:18" ht="30" customHeight="1" x14ac:dyDescent="0.2">
      <c r="A21" s="13" t="s">
        <v>25</v>
      </c>
      <c r="C21" s="37">
        <v>250088713</v>
      </c>
      <c r="E21" s="37">
        <v>613297890283</v>
      </c>
      <c r="G21" s="37">
        <v>614407621799</v>
      </c>
      <c r="I21" s="34">
        <f t="shared" si="26"/>
        <v>-1109731516</v>
      </c>
      <c r="K21" s="37">
        <f t="shared" si="2"/>
        <v>250088713</v>
      </c>
      <c r="M21" s="37">
        <f t="shared" si="3"/>
        <v>613297890283</v>
      </c>
      <c r="O21" s="37">
        <v>617264190271</v>
      </c>
      <c r="Q21" s="138">
        <f t="shared" ref="Q21" si="31">M21-O21</f>
        <v>-3966299988</v>
      </c>
      <c r="R21" s="138">
        <f t="shared" ref="R21" si="32">N21-P21</f>
        <v>0</v>
      </c>
    </row>
    <row r="22" spans="1:18" ht="30" customHeight="1" x14ac:dyDescent="0.2">
      <c r="A22" s="13" t="s">
        <v>63</v>
      </c>
      <c r="C22" s="37">
        <v>16591515</v>
      </c>
      <c r="E22" s="37">
        <v>141936997950</v>
      </c>
      <c r="G22" s="37">
        <v>151851959777</v>
      </c>
      <c r="I22" s="34">
        <f t="shared" si="26"/>
        <v>-9914961827</v>
      </c>
      <c r="K22" s="37">
        <f t="shared" si="2"/>
        <v>16591515</v>
      </c>
      <c r="M22" s="37">
        <f t="shared" si="3"/>
        <v>141936997950</v>
      </c>
      <c r="O22" s="37">
        <v>157470356170</v>
      </c>
      <c r="Q22" s="138">
        <f t="shared" ref="Q22" si="33">M22-O22</f>
        <v>-15533358220</v>
      </c>
      <c r="R22" s="138">
        <f t="shared" ref="R22" si="34">N22-P22</f>
        <v>0</v>
      </c>
    </row>
    <row r="23" spans="1:18" ht="30" customHeight="1" x14ac:dyDescent="0.2">
      <c r="A23" s="13" t="s">
        <v>28</v>
      </c>
      <c r="C23" s="37">
        <v>1905000</v>
      </c>
      <c r="E23" s="37">
        <v>3993740012</v>
      </c>
      <c r="G23" s="37">
        <v>4811803400</v>
      </c>
      <c r="I23" s="34">
        <f t="shared" si="26"/>
        <v>-818063388</v>
      </c>
      <c r="K23" s="37">
        <f t="shared" si="2"/>
        <v>1905000</v>
      </c>
      <c r="M23" s="37">
        <f t="shared" si="3"/>
        <v>3993740012</v>
      </c>
      <c r="O23" s="37">
        <v>3198369721</v>
      </c>
      <c r="Q23" s="138">
        <f t="shared" ref="Q23" si="35">M23-O23</f>
        <v>795370291</v>
      </c>
      <c r="R23" s="138">
        <f t="shared" ref="R23" si="36">N23-P23</f>
        <v>0</v>
      </c>
    </row>
    <row r="24" spans="1:18" ht="30" customHeight="1" x14ac:dyDescent="0.2">
      <c r="A24" s="13" t="s">
        <v>18</v>
      </c>
      <c r="C24" s="37">
        <v>1</v>
      </c>
      <c r="E24" s="37">
        <v>577</v>
      </c>
      <c r="G24" s="37">
        <v>607</v>
      </c>
      <c r="I24" s="34">
        <f t="shared" si="26"/>
        <v>-30</v>
      </c>
      <c r="K24" s="37">
        <f t="shared" si="2"/>
        <v>1</v>
      </c>
      <c r="M24" s="37">
        <f t="shared" si="3"/>
        <v>577</v>
      </c>
      <c r="O24" s="37">
        <v>597</v>
      </c>
      <c r="Q24" s="138">
        <f t="shared" ref="Q24" si="37">M24-O24</f>
        <v>-20</v>
      </c>
      <c r="R24" s="138">
        <f t="shared" ref="R24" si="38">N24-P24</f>
        <v>0</v>
      </c>
    </row>
    <row r="25" spans="1:18" ht="30" customHeight="1" x14ac:dyDescent="0.2">
      <c r="A25" s="13" t="s">
        <v>33</v>
      </c>
      <c r="C25" s="37">
        <v>554</v>
      </c>
      <c r="E25" s="37">
        <v>8893864</v>
      </c>
      <c r="G25" s="37">
        <v>8987484</v>
      </c>
      <c r="I25" s="34">
        <f t="shared" si="26"/>
        <v>-93620</v>
      </c>
      <c r="K25" s="37">
        <f t="shared" si="2"/>
        <v>554</v>
      </c>
      <c r="M25" s="37">
        <f t="shared" si="3"/>
        <v>8893864</v>
      </c>
      <c r="O25" s="37">
        <v>5495124</v>
      </c>
      <c r="Q25" s="138">
        <f t="shared" ref="Q25:Q26" si="39">M25-O25</f>
        <v>3398740</v>
      </c>
      <c r="R25" s="138">
        <f t="shared" ref="R25:R26" si="40">N25-P25</f>
        <v>0</v>
      </c>
    </row>
    <row r="26" spans="1:18" ht="30" customHeight="1" x14ac:dyDescent="0.2">
      <c r="A26" s="13" t="s">
        <v>48</v>
      </c>
      <c r="C26" s="37">
        <v>241156557</v>
      </c>
      <c r="E26" s="37">
        <v>839025864200</v>
      </c>
      <c r="G26" s="37">
        <v>903515984609</v>
      </c>
      <c r="I26" s="34">
        <f t="shared" si="26"/>
        <v>-64490120409</v>
      </c>
      <c r="K26" s="37">
        <f t="shared" si="2"/>
        <v>241156557</v>
      </c>
      <c r="M26" s="37">
        <f t="shared" si="3"/>
        <v>839025864200</v>
      </c>
      <c r="O26" s="37">
        <v>902909420139</v>
      </c>
      <c r="Q26" s="138">
        <f t="shared" si="39"/>
        <v>-63883555939</v>
      </c>
      <c r="R26" s="138">
        <f t="shared" si="40"/>
        <v>0</v>
      </c>
    </row>
    <row r="27" spans="1:18" ht="30" customHeight="1" x14ac:dyDescent="0.2">
      <c r="A27" s="13" t="s">
        <v>31</v>
      </c>
      <c r="C27" s="37">
        <v>5927153</v>
      </c>
      <c r="E27" s="37">
        <v>123435020910</v>
      </c>
      <c r="G27" s="37">
        <v>127898720593</v>
      </c>
      <c r="I27" s="34">
        <f t="shared" si="26"/>
        <v>-4463699683</v>
      </c>
      <c r="K27" s="37">
        <f t="shared" si="2"/>
        <v>5927153</v>
      </c>
      <c r="M27" s="37">
        <f t="shared" si="3"/>
        <v>123435020910</v>
      </c>
      <c r="O27" s="37">
        <v>120883637430</v>
      </c>
      <c r="Q27" s="138">
        <f t="shared" ref="Q27" si="41">M27-O27</f>
        <v>2551383480</v>
      </c>
      <c r="R27" s="138">
        <f t="shared" ref="R27" si="42">N27-P27</f>
        <v>0</v>
      </c>
    </row>
    <row r="28" spans="1:18" ht="30" customHeight="1" x14ac:dyDescent="0.2">
      <c r="A28" s="13" t="s">
        <v>43</v>
      </c>
      <c r="C28" s="37">
        <v>199997</v>
      </c>
      <c r="E28" s="37">
        <v>1540754388</v>
      </c>
      <c r="G28" s="37">
        <v>1827036494</v>
      </c>
      <c r="I28" s="34">
        <f t="shared" si="26"/>
        <v>-286282106</v>
      </c>
      <c r="K28" s="37">
        <f t="shared" si="2"/>
        <v>199997</v>
      </c>
      <c r="M28" s="37">
        <f t="shared" si="3"/>
        <v>1540754388</v>
      </c>
      <c r="O28" s="37">
        <v>1434079451</v>
      </c>
      <c r="Q28" s="138">
        <f t="shared" ref="Q28" si="43">M28-O28</f>
        <v>106674937</v>
      </c>
      <c r="R28" s="138">
        <f t="shared" ref="R28" si="44">N28-P28</f>
        <v>0</v>
      </c>
    </row>
    <row r="29" spans="1:18" ht="30" customHeight="1" x14ac:dyDescent="0.2">
      <c r="A29" s="13" t="s">
        <v>64</v>
      </c>
      <c r="C29" s="37">
        <v>1440855</v>
      </c>
      <c r="E29" s="37">
        <v>4142159291</v>
      </c>
      <c r="G29" s="37">
        <v>5458936790</v>
      </c>
      <c r="I29" s="34">
        <f t="shared" si="26"/>
        <v>-1316777499</v>
      </c>
      <c r="K29" s="37">
        <f t="shared" si="2"/>
        <v>1440855</v>
      </c>
      <c r="M29" s="37">
        <f t="shared" si="3"/>
        <v>4142159291</v>
      </c>
      <c r="O29" s="37">
        <v>4360609249</v>
      </c>
      <c r="Q29" s="138">
        <f t="shared" ref="Q29" si="45">M29-O29</f>
        <v>-218449958</v>
      </c>
      <c r="R29" s="138">
        <f t="shared" ref="R29" si="46">N29-P29</f>
        <v>0</v>
      </c>
    </row>
    <row r="30" spans="1:18" ht="30" customHeight="1" x14ac:dyDescent="0.2">
      <c r="A30" s="13" t="s">
        <v>356</v>
      </c>
      <c r="C30" s="37">
        <v>10000</v>
      </c>
      <c r="E30" s="37">
        <v>5348622</v>
      </c>
      <c r="G30" s="37">
        <v>7701963</v>
      </c>
      <c r="I30" s="34">
        <f t="shared" si="26"/>
        <v>-2353341</v>
      </c>
      <c r="K30" s="37">
        <f t="shared" si="2"/>
        <v>10000</v>
      </c>
      <c r="M30" s="37">
        <f t="shared" si="3"/>
        <v>5348622</v>
      </c>
      <c r="O30" s="37">
        <v>7701963</v>
      </c>
      <c r="Q30" s="138">
        <f t="shared" ref="Q30" si="47">M30-O30</f>
        <v>-2353341</v>
      </c>
      <c r="R30" s="138">
        <f t="shared" ref="R30" si="48">N30-P30</f>
        <v>0</v>
      </c>
    </row>
    <row r="31" spans="1:18" ht="30" customHeight="1" x14ac:dyDescent="0.2">
      <c r="A31" s="13" t="s">
        <v>50</v>
      </c>
      <c r="C31" s="37">
        <v>59362562</v>
      </c>
      <c r="E31" s="37">
        <v>213613864217</v>
      </c>
      <c r="G31" s="37">
        <v>146851513808</v>
      </c>
      <c r="I31" s="34">
        <f t="shared" si="26"/>
        <v>66762350409</v>
      </c>
      <c r="K31" s="37">
        <f t="shared" si="2"/>
        <v>59362562</v>
      </c>
      <c r="M31" s="37">
        <f t="shared" si="3"/>
        <v>213613864217</v>
      </c>
      <c r="O31" s="37">
        <v>263574102658</v>
      </c>
      <c r="Q31" s="138">
        <f t="shared" ref="Q31" si="49">M31-O31</f>
        <v>-49960238441</v>
      </c>
      <c r="R31" s="138">
        <f t="shared" ref="R31" si="50">N31-P31</f>
        <v>0</v>
      </c>
    </row>
    <row r="32" spans="1:18" ht="30" customHeight="1" x14ac:dyDescent="0.2">
      <c r="A32" s="13" t="s">
        <v>355</v>
      </c>
      <c r="C32" s="37">
        <v>509</v>
      </c>
      <c r="E32" s="37">
        <v>1756226</v>
      </c>
      <c r="G32" s="37">
        <v>1618558</v>
      </c>
      <c r="I32" s="34">
        <f>E32-G32</f>
        <v>137668</v>
      </c>
      <c r="K32" s="37">
        <f t="shared" si="2"/>
        <v>509</v>
      </c>
      <c r="M32" s="37">
        <f t="shared" si="3"/>
        <v>1756226</v>
      </c>
      <c r="O32" s="37">
        <v>1618558</v>
      </c>
      <c r="Q32" s="138">
        <f t="shared" ref="Q32" si="51">M32-O32</f>
        <v>137668</v>
      </c>
      <c r="R32" s="138">
        <f t="shared" ref="R32" si="52">N32-P32</f>
        <v>0</v>
      </c>
    </row>
    <row r="33" spans="1:18" ht="30" customHeight="1" x14ac:dyDescent="0.2">
      <c r="A33" s="13" t="s">
        <v>49</v>
      </c>
      <c r="C33" s="37">
        <v>2</v>
      </c>
      <c r="E33" s="37">
        <v>3373</v>
      </c>
      <c r="G33" s="37">
        <v>3467</v>
      </c>
      <c r="I33" s="34">
        <f t="shared" si="26"/>
        <v>-94</v>
      </c>
      <c r="K33" s="37">
        <f t="shared" si="2"/>
        <v>2</v>
      </c>
      <c r="M33" s="37">
        <f t="shared" si="3"/>
        <v>3373</v>
      </c>
      <c r="O33" s="37">
        <v>2875</v>
      </c>
      <c r="Q33" s="138">
        <f t="shared" ref="Q33" si="53">M33-O33</f>
        <v>498</v>
      </c>
      <c r="R33" s="138">
        <f t="shared" ref="R33" si="54">N33-P33</f>
        <v>0</v>
      </c>
    </row>
    <row r="34" spans="1:18" ht="30" customHeight="1" x14ac:dyDescent="0.2">
      <c r="A34" s="13" t="s">
        <v>44</v>
      </c>
      <c r="C34" s="37">
        <v>55016476</v>
      </c>
      <c r="E34" s="37">
        <v>252226258187</v>
      </c>
      <c r="G34" s="37">
        <v>286801432612</v>
      </c>
      <c r="I34" s="34">
        <f t="shared" si="26"/>
        <v>-34575174425</v>
      </c>
      <c r="K34" s="37">
        <f t="shared" si="2"/>
        <v>55016476</v>
      </c>
      <c r="M34" s="37">
        <f t="shared" si="3"/>
        <v>252226258187</v>
      </c>
      <c r="O34" s="37">
        <v>244226316964</v>
      </c>
      <c r="Q34" s="138">
        <f t="shared" ref="Q34" si="55">M34-O34</f>
        <v>7999941223</v>
      </c>
      <c r="R34" s="138">
        <f t="shared" ref="R34" si="56">N34-P34</f>
        <v>0</v>
      </c>
    </row>
    <row r="35" spans="1:18" ht="30" customHeight="1" x14ac:dyDescent="0.2">
      <c r="A35" s="13" t="s">
        <v>56</v>
      </c>
      <c r="C35" s="37">
        <v>660000</v>
      </c>
      <c r="E35" s="37">
        <v>12859030800</v>
      </c>
      <c r="G35" s="37">
        <v>11632174290</v>
      </c>
      <c r="I35" s="34">
        <f t="shared" si="26"/>
        <v>1226856510</v>
      </c>
      <c r="K35" s="37">
        <f t="shared" si="2"/>
        <v>660000</v>
      </c>
      <c r="M35" s="37">
        <f t="shared" si="3"/>
        <v>12859030800</v>
      </c>
      <c r="O35" s="37">
        <v>9540940966</v>
      </c>
      <c r="Q35" s="138">
        <f t="shared" ref="Q35" si="57">M35-O35</f>
        <v>3318089834</v>
      </c>
      <c r="R35" s="138">
        <f t="shared" ref="R35" si="58">N35-P35</f>
        <v>0</v>
      </c>
    </row>
    <row r="36" spans="1:18" ht="30" customHeight="1" x14ac:dyDescent="0.2">
      <c r="A36" s="13" t="s">
        <v>61</v>
      </c>
      <c r="C36" s="37">
        <v>100000</v>
      </c>
      <c r="E36" s="37">
        <v>1298229300</v>
      </c>
      <c r="G36" s="37">
        <v>1477158300</v>
      </c>
      <c r="I36" s="34">
        <f t="shared" si="26"/>
        <v>-178929000</v>
      </c>
      <c r="K36" s="37">
        <f t="shared" si="2"/>
        <v>100000</v>
      </c>
      <c r="M36" s="37">
        <f t="shared" si="3"/>
        <v>1298229300</v>
      </c>
      <c r="O36" s="37">
        <v>1423181839</v>
      </c>
      <c r="Q36" s="138">
        <f t="shared" ref="Q36:Q45" si="59">M36-O36</f>
        <v>-124952539</v>
      </c>
      <c r="R36" s="138">
        <f t="shared" ref="R36:R45" si="60">N36-P36</f>
        <v>0</v>
      </c>
    </row>
    <row r="37" spans="1:18" ht="30" customHeight="1" x14ac:dyDescent="0.2">
      <c r="A37" s="13" t="s">
        <v>30</v>
      </c>
      <c r="C37" s="37">
        <v>9599981</v>
      </c>
      <c r="E37" s="37">
        <v>23809438477</v>
      </c>
      <c r="G37" s="37">
        <v>23677501060</v>
      </c>
      <c r="I37" s="34">
        <f t="shared" ref="I37:I45" si="61">E37-G37</f>
        <v>131937417</v>
      </c>
      <c r="J37" s="38">
        <f t="shared" ref="J37:J45" si="62">F37-H37</f>
        <v>0</v>
      </c>
      <c r="K37" s="37">
        <f t="shared" si="2"/>
        <v>9599981</v>
      </c>
      <c r="M37" s="37">
        <f t="shared" si="3"/>
        <v>23809438477</v>
      </c>
      <c r="O37" s="37">
        <v>27098953131</v>
      </c>
      <c r="Q37" s="138">
        <f t="shared" si="59"/>
        <v>-3289514654</v>
      </c>
      <c r="R37" s="138">
        <f t="shared" si="60"/>
        <v>0</v>
      </c>
    </row>
    <row r="38" spans="1:18" ht="30" customHeight="1" x14ac:dyDescent="0.2">
      <c r="A38" s="13" t="s">
        <v>60</v>
      </c>
      <c r="C38" s="37">
        <v>49804824</v>
      </c>
      <c r="E38" s="37">
        <v>359431603257</v>
      </c>
      <c r="G38" s="37">
        <v>398215272230</v>
      </c>
      <c r="I38" s="34">
        <f t="shared" si="61"/>
        <v>-38783668973</v>
      </c>
      <c r="J38" s="38">
        <f t="shared" si="62"/>
        <v>0</v>
      </c>
      <c r="K38" s="37">
        <f t="shared" si="2"/>
        <v>49804824</v>
      </c>
      <c r="M38" s="37">
        <f t="shared" si="3"/>
        <v>359431603257</v>
      </c>
      <c r="O38" s="37">
        <v>449734725333</v>
      </c>
      <c r="Q38" s="138">
        <f t="shared" si="59"/>
        <v>-90303122076</v>
      </c>
      <c r="R38" s="138">
        <f t="shared" si="60"/>
        <v>0</v>
      </c>
    </row>
    <row r="39" spans="1:18" ht="30" customHeight="1" x14ac:dyDescent="0.2">
      <c r="A39" s="13" t="s">
        <v>16</v>
      </c>
      <c r="C39" s="37">
        <v>231037995</v>
      </c>
      <c r="E39" s="37">
        <v>358734104168</v>
      </c>
      <c r="G39" s="37">
        <v>399348142879</v>
      </c>
      <c r="I39" s="34">
        <f>E39-G39</f>
        <v>-40614038711</v>
      </c>
      <c r="J39" s="38">
        <f t="shared" si="62"/>
        <v>0</v>
      </c>
      <c r="K39" s="37">
        <f t="shared" si="2"/>
        <v>231037995</v>
      </c>
      <c r="M39" s="37">
        <f t="shared" si="3"/>
        <v>358734104168</v>
      </c>
      <c r="O39" s="37">
        <v>347741944740</v>
      </c>
      <c r="Q39" s="138">
        <f t="shared" si="59"/>
        <v>10992159428</v>
      </c>
      <c r="R39" s="138">
        <f t="shared" si="60"/>
        <v>0</v>
      </c>
    </row>
    <row r="40" spans="1:18" ht="30" customHeight="1" x14ac:dyDescent="0.2">
      <c r="A40" s="13" t="s">
        <v>370</v>
      </c>
      <c r="C40" s="37">
        <v>604000</v>
      </c>
      <c r="E40" s="37">
        <v>24757623</v>
      </c>
      <c r="G40" s="37">
        <v>22518713</v>
      </c>
      <c r="I40" s="34">
        <f t="shared" si="61"/>
        <v>2238910</v>
      </c>
      <c r="J40" s="38">
        <f t="shared" si="62"/>
        <v>0</v>
      </c>
      <c r="K40" s="37">
        <f t="shared" si="2"/>
        <v>604000</v>
      </c>
      <c r="M40" s="37">
        <f t="shared" si="3"/>
        <v>24757623</v>
      </c>
      <c r="O40" s="37">
        <v>22518713</v>
      </c>
      <c r="Q40" s="138">
        <f t="shared" si="59"/>
        <v>2238910</v>
      </c>
      <c r="R40" s="138">
        <f t="shared" si="60"/>
        <v>0</v>
      </c>
    </row>
    <row r="41" spans="1:18" ht="30" customHeight="1" x14ac:dyDescent="0.2">
      <c r="A41" s="13" t="s">
        <v>371</v>
      </c>
      <c r="C41" s="37">
        <v>1174000</v>
      </c>
      <c r="E41" s="37">
        <v>29342442</v>
      </c>
      <c r="G41" s="37">
        <v>29870884</v>
      </c>
      <c r="I41" s="34">
        <f t="shared" si="61"/>
        <v>-528442</v>
      </c>
      <c r="J41" s="38">
        <f t="shared" si="62"/>
        <v>0</v>
      </c>
      <c r="K41" s="37">
        <f t="shared" si="2"/>
        <v>1174000</v>
      </c>
      <c r="M41" s="37">
        <f t="shared" si="3"/>
        <v>29342442</v>
      </c>
      <c r="O41" s="37">
        <v>29870884</v>
      </c>
      <c r="Q41" s="138">
        <f t="shared" si="59"/>
        <v>-528442</v>
      </c>
      <c r="R41" s="138">
        <f t="shared" si="60"/>
        <v>0</v>
      </c>
    </row>
    <row r="42" spans="1:18" ht="30" customHeight="1" x14ac:dyDescent="0.2">
      <c r="A42" s="13" t="s">
        <v>372</v>
      </c>
      <c r="C42" s="37">
        <v>6110000</v>
      </c>
      <c r="E42" s="37">
        <v>305421333</v>
      </c>
      <c r="G42" s="37">
        <v>604732666</v>
      </c>
      <c r="I42" s="34">
        <f t="shared" si="61"/>
        <v>-299311333</v>
      </c>
      <c r="J42" s="38">
        <f t="shared" si="62"/>
        <v>0</v>
      </c>
      <c r="K42" s="37">
        <f t="shared" si="2"/>
        <v>6110000</v>
      </c>
      <c r="M42" s="37">
        <f t="shared" si="3"/>
        <v>305421333</v>
      </c>
      <c r="O42" s="37">
        <v>604732666</v>
      </c>
      <c r="Q42" s="138">
        <f t="shared" si="59"/>
        <v>-299311333</v>
      </c>
      <c r="R42" s="138">
        <f t="shared" si="60"/>
        <v>0</v>
      </c>
    </row>
    <row r="43" spans="1:18" ht="30" customHeight="1" x14ac:dyDescent="0.2">
      <c r="A43" s="13" t="s">
        <v>373</v>
      </c>
      <c r="C43" s="37">
        <v>10116000</v>
      </c>
      <c r="E43" s="37">
        <v>91020556</v>
      </c>
      <c r="G43" s="37">
        <v>116757718</v>
      </c>
      <c r="I43" s="34">
        <f t="shared" si="61"/>
        <v>-25737162</v>
      </c>
      <c r="K43" s="37">
        <f t="shared" si="2"/>
        <v>10116000</v>
      </c>
      <c r="M43" s="37">
        <f t="shared" si="3"/>
        <v>91020556</v>
      </c>
      <c r="O43" s="37">
        <v>116757718</v>
      </c>
      <c r="Q43" s="138">
        <f t="shared" ref="Q43:Q44" si="63">M43-O43</f>
        <v>-25737162</v>
      </c>
      <c r="R43" s="138">
        <f t="shared" ref="R43:R44" si="64">N43-P43</f>
        <v>0</v>
      </c>
    </row>
    <row r="44" spans="1:18" ht="30" customHeight="1" x14ac:dyDescent="0.2">
      <c r="A44" s="13" t="s">
        <v>374</v>
      </c>
      <c r="C44" s="37">
        <v>20000</v>
      </c>
      <c r="E44" s="37">
        <v>299922</v>
      </c>
      <c r="G44" s="37">
        <v>559844</v>
      </c>
      <c r="I44" s="34">
        <f t="shared" si="61"/>
        <v>-259922</v>
      </c>
      <c r="K44" s="37">
        <f t="shared" si="2"/>
        <v>20000</v>
      </c>
      <c r="M44" s="37">
        <f t="shared" si="3"/>
        <v>299922</v>
      </c>
      <c r="O44" s="37">
        <v>559844</v>
      </c>
      <c r="Q44" s="138">
        <f t="shared" si="63"/>
        <v>-259922</v>
      </c>
      <c r="R44" s="138">
        <f t="shared" si="64"/>
        <v>0</v>
      </c>
    </row>
    <row r="45" spans="1:18" ht="30" customHeight="1" x14ac:dyDescent="0.2">
      <c r="A45" s="13" t="s">
        <v>302</v>
      </c>
      <c r="C45" s="42">
        <v>24966000</v>
      </c>
      <c r="E45" s="42">
        <v>1497574275</v>
      </c>
      <c r="G45" s="42">
        <v>1972221485</v>
      </c>
      <c r="I45" s="35">
        <f t="shared" si="61"/>
        <v>-474647210</v>
      </c>
      <c r="J45" s="38">
        <f t="shared" si="62"/>
        <v>0</v>
      </c>
      <c r="K45" s="42">
        <f t="shared" si="2"/>
        <v>24966000</v>
      </c>
      <c r="M45" s="42">
        <f t="shared" si="3"/>
        <v>1497574275</v>
      </c>
      <c r="O45" s="42">
        <v>934825713</v>
      </c>
      <c r="Q45" s="156">
        <f t="shared" si="59"/>
        <v>562748562</v>
      </c>
      <c r="R45" s="156">
        <f t="shared" si="60"/>
        <v>0</v>
      </c>
    </row>
    <row r="46" spans="1:18" ht="30" customHeight="1" thickBot="1" x14ac:dyDescent="0.25">
      <c r="A46" s="29"/>
      <c r="C46" s="43">
        <f>SUM(C7:C45)</f>
        <v>1224277470</v>
      </c>
      <c r="D46" s="44"/>
      <c r="E46" s="43">
        <f>SUM(E7:E45)</f>
        <v>4201801036052</v>
      </c>
      <c r="F46" s="44"/>
      <c r="G46" s="43">
        <f>SUM(G7:G45)</f>
        <v>4409396786039</v>
      </c>
      <c r="H46" s="44"/>
      <c r="I46" s="36">
        <f>SUM(I7:I45)</f>
        <v>-207595749987</v>
      </c>
      <c r="J46" s="44"/>
      <c r="K46" s="43">
        <f>SUM(K7:K45)</f>
        <v>1224277470</v>
      </c>
      <c r="L46" s="44"/>
      <c r="M46" s="43">
        <f>SUM(M7:M45)</f>
        <v>4201801036052</v>
      </c>
      <c r="N46" s="44"/>
      <c r="O46" s="43">
        <f>SUM(O7:O45)</f>
        <v>4267729500700</v>
      </c>
      <c r="P46" s="44"/>
      <c r="Q46" s="157">
        <f>SUM(Q7:R45)</f>
        <v>-65928464648</v>
      </c>
      <c r="R46" s="157"/>
    </row>
    <row r="47" spans="1:18" ht="30" customHeight="1" thickTop="1" x14ac:dyDescent="0.2"/>
  </sheetData>
  <mergeCells count="49">
    <mergeCell ref="A1:Q1"/>
    <mergeCell ref="A2:R2"/>
    <mergeCell ref="A3:R3"/>
    <mergeCell ref="A5:A6"/>
    <mergeCell ref="C5:I5"/>
    <mergeCell ref="K5:R5"/>
    <mergeCell ref="Q6:R6"/>
    <mergeCell ref="A4:J4"/>
    <mergeCell ref="K4:R4"/>
    <mergeCell ref="Q7:R7"/>
    <mergeCell ref="Q8:R8"/>
    <mergeCell ref="Q12:R12"/>
    <mergeCell ref="Q13:R13"/>
    <mergeCell ref="Q14:R14"/>
    <mergeCell ref="Q9:R9"/>
    <mergeCell ref="Q10:R10"/>
    <mergeCell ref="Q11:R11"/>
    <mergeCell ref="Q19:R19"/>
    <mergeCell ref="Q20:R20"/>
    <mergeCell ref="Q21:R21"/>
    <mergeCell ref="Q15:R15"/>
    <mergeCell ref="Q16:R16"/>
    <mergeCell ref="Q17:R17"/>
    <mergeCell ref="Q18:R18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3:R33"/>
    <mergeCell ref="Q34:R34"/>
    <mergeCell ref="Q32:R32"/>
    <mergeCell ref="Q35:R35"/>
    <mergeCell ref="Q36:R36"/>
    <mergeCell ref="Q37:R37"/>
    <mergeCell ref="Q45:R45"/>
    <mergeCell ref="Q43:R43"/>
    <mergeCell ref="Q44:R44"/>
    <mergeCell ref="Q46:R46"/>
    <mergeCell ref="Q38:R38"/>
    <mergeCell ref="Q39:R39"/>
    <mergeCell ref="Q40:R40"/>
    <mergeCell ref="Q41:R41"/>
    <mergeCell ref="Q42:R42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57"/>
  <sheetViews>
    <sheetView rightToLeft="1" view="pageBreakPreview" zoomScaleNormal="100" zoomScaleSheetLayoutView="100" workbookViewId="0">
      <selection activeCell="AA1" sqref="AA1"/>
    </sheetView>
  </sheetViews>
  <sheetFormatPr defaultRowHeight="30" customHeight="1" x14ac:dyDescent="0.2"/>
  <cols>
    <col min="1" max="1" width="13.28515625" customWidth="1"/>
    <col min="2" max="2" width="1.28515625" customWidth="1"/>
    <col min="3" max="3" width="14" customWidth="1"/>
    <col min="4" max="4" width="1.28515625" customWidth="1"/>
    <col min="5" max="5" width="12.7109375" customWidth="1"/>
    <col min="6" max="6" width="1.28515625" customWidth="1"/>
    <col min="7" max="7" width="12.42578125" customWidth="1"/>
    <col min="8" max="8" width="1.28515625" customWidth="1"/>
    <col min="9" max="9" width="10.42578125" customWidth="1"/>
    <col min="10" max="10" width="1.28515625" customWidth="1"/>
    <col min="11" max="11" width="18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7109375" style="51" customWidth="1"/>
    <col min="26" max="26" width="0.28515625" customWidth="1"/>
  </cols>
  <sheetData>
    <row r="1" spans="1:25" ht="30" customHeight="1" x14ac:dyDescent="0.2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30" customHeight="1" x14ac:dyDescent="0.2">
      <c r="A2" s="125" t="s">
        <v>158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25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ht="30" customHeight="1" x14ac:dyDescent="0.2">
      <c r="A4" s="146" t="s">
        <v>343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25" ht="30" customHeight="1" x14ac:dyDescent="0.2">
      <c r="E5" s="130" t="s">
        <v>168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Y5" s="90" t="s">
        <v>169</v>
      </c>
    </row>
    <row r="6" spans="1:25" ht="42" x14ac:dyDescent="0.2">
      <c r="A6" s="1" t="s">
        <v>291</v>
      </c>
      <c r="C6" s="1" t="s">
        <v>292</v>
      </c>
      <c r="E6" s="11" t="s">
        <v>121</v>
      </c>
      <c r="F6" s="2"/>
      <c r="G6" s="11" t="s">
        <v>8</v>
      </c>
      <c r="H6" s="2"/>
      <c r="I6" s="11" t="s">
        <v>120</v>
      </c>
      <c r="J6" s="2"/>
      <c r="K6" s="11" t="s">
        <v>293</v>
      </c>
      <c r="L6" s="2"/>
      <c r="M6" s="11" t="s">
        <v>294</v>
      </c>
      <c r="N6" s="2"/>
      <c r="O6" s="11" t="s">
        <v>295</v>
      </c>
      <c r="P6" s="2"/>
      <c r="Q6" s="11" t="s">
        <v>296</v>
      </c>
      <c r="R6" s="2"/>
      <c r="S6" s="11" t="s">
        <v>297</v>
      </c>
      <c r="T6" s="2"/>
      <c r="U6" s="11" t="s">
        <v>298</v>
      </c>
      <c r="V6" s="2"/>
      <c r="W6" s="11" t="s">
        <v>299</v>
      </c>
      <c r="Y6" s="26" t="s">
        <v>299</v>
      </c>
    </row>
    <row r="7" spans="1:25" s="15" customFormat="1" ht="30" customHeight="1" x14ac:dyDescent="0.2">
      <c r="A7" s="47" t="s">
        <v>300</v>
      </c>
      <c r="C7" s="47" t="s">
        <v>301</v>
      </c>
      <c r="E7" s="47" t="s">
        <v>367</v>
      </c>
      <c r="G7" s="23">
        <v>28752300</v>
      </c>
      <c r="I7" s="23">
        <v>1.0001</v>
      </c>
      <c r="K7" s="23">
        <v>28755175.23</v>
      </c>
      <c r="M7" s="23">
        <v>425255574</v>
      </c>
      <c r="O7" s="23">
        <v>0</v>
      </c>
      <c r="Q7" s="23">
        <v>7208</v>
      </c>
      <c r="S7" s="23">
        <v>0</v>
      </c>
      <c r="U7" s="23">
        <v>0</v>
      </c>
      <c r="W7" s="23">
        <v>396493190.76999998</v>
      </c>
      <c r="Y7" s="91">
        <v>396493190.76999998</v>
      </c>
    </row>
    <row r="8" spans="1:25" s="15" customFormat="1" ht="30" customHeight="1" x14ac:dyDescent="0.2">
      <c r="A8" s="48" t="s">
        <v>300</v>
      </c>
      <c r="C8" s="48" t="s">
        <v>301</v>
      </c>
      <c r="E8" s="48" t="s">
        <v>366</v>
      </c>
      <c r="G8" s="24">
        <v>55560000</v>
      </c>
      <c r="I8" s="24">
        <v>1</v>
      </c>
      <c r="K8" s="24">
        <v>55560000</v>
      </c>
      <c r="M8" s="24">
        <v>821749920</v>
      </c>
      <c r="O8" s="24">
        <v>0</v>
      </c>
      <c r="Q8" s="24">
        <v>14000</v>
      </c>
      <c r="S8" s="24">
        <v>0</v>
      </c>
      <c r="U8" s="24">
        <v>0</v>
      </c>
      <c r="W8" s="24">
        <v>766175920</v>
      </c>
      <c r="Y8" s="87">
        <v>396493190.76999998</v>
      </c>
    </row>
    <row r="9" spans="1:25" s="15" customFormat="1" ht="30" customHeight="1" x14ac:dyDescent="0.2">
      <c r="A9" s="48" t="s">
        <v>300</v>
      </c>
      <c r="C9" s="48" t="s">
        <v>301</v>
      </c>
      <c r="E9" s="48" t="s">
        <v>132</v>
      </c>
      <c r="G9" s="24">
        <v>118709496</v>
      </c>
      <c r="I9" s="24">
        <v>0</v>
      </c>
      <c r="K9" s="24">
        <v>0</v>
      </c>
      <c r="M9" s="24">
        <v>1755750874</v>
      </c>
      <c r="O9" s="24">
        <v>0</v>
      </c>
      <c r="Q9" s="24">
        <v>0</v>
      </c>
      <c r="S9" s="24">
        <v>0</v>
      </c>
      <c r="U9" s="24">
        <v>0</v>
      </c>
      <c r="W9" s="24">
        <v>1755750874</v>
      </c>
      <c r="Y9" s="87">
        <v>1755750874</v>
      </c>
    </row>
    <row r="10" spans="1:25" s="15" customFormat="1" ht="30" customHeight="1" x14ac:dyDescent="0.2">
      <c r="A10" s="48" t="s">
        <v>300</v>
      </c>
      <c r="C10" s="48" t="s">
        <v>329</v>
      </c>
      <c r="E10" s="48" t="s">
        <v>365</v>
      </c>
      <c r="G10" s="24">
        <v>20000</v>
      </c>
      <c r="I10" s="24">
        <v>100</v>
      </c>
      <c r="K10" s="24">
        <v>2000000</v>
      </c>
      <c r="M10" s="24">
        <v>3200000</v>
      </c>
      <c r="O10" s="24">
        <v>0</v>
      </c>
      <c r="Q10" s="24">
        <v>510</v>
      </c>
      <c r="S10" s="24">
        <v>0</v>
      </c>
      <c r="U10" s="24">
        <v>0</v>
      </c>
      <c r="W10" s="24">
        <v>1199490</v>
      </c>
      <c r="Y10" s="24">
        <v>1199490</v>
      </c>
    </row>
    <row r="11" spans="1:25" s="15" customFormat="1" ht="30" customHeight="1" x14ac:dyDescent="0.2">
      <c r="A11" s="48" t="s">
        <v>300</v>
      </c>
      <c r="C11" s="48" t="s">
        <v>302</v>
      </c>
      <c r="E11" s="48" t="s">
        <v>368</v>
      </c>
      <c r="G11" s="24">
        <v>10000</v>
      </c>
      <c r="I11" s="24">
        <v>20</v>
      </c>
      <c r="K11" s="24">
        <v>200000</v>
      </c>
      <c r="M11" s="24">
        <v>815254</v>
      </c>
      <c r="O11" s="24">
        <v>0</v>
      </c>
      <c r="Q11" s="24">
        <v>51</v>
      </c>
      <c r="S11" s="24">
        <v>0</v>
      </c>
      <c r="U11" s="24">
        <v>0</v>
      </c>
      <c r="W11" s="24">
        <v>615203</v>
      </c>
      <c r="Y11" s="87">
        <v>10132595</v>
      </c>
    </row>
    <row r="12" spans="1:25" s="15" customFormat="1" ht="30" customHeight="1" x14ac:dyDescent="0.2">
      <c r="A12" s="48" t="s">
        <v>300</v>
      </c>
      <c r="C12" s="48" t="s">
        <v>369</v>
      </c>
      <c r="E12" s="48" t="s">
        <v>132</v>
      </c>
      <c r="G12" s="24">
        <v>1389000</v>
      </c>
      <c r="I12" s="24">
        <v>0</v>
      </c>
      <c r="K12" s="24">
        <v>0</v>
      </c>
      <c r="M12" s="24">
        <v>6945000</v>
      </c>
      <c r="O12" s="24">
        <v>0</v>
      </c>
      <c r="Q12" s="24">
        <v>0</v>
      </c>
      <c r="S12" s="24">
        <v>0</v>
      </c>
      <c r="U12" s="24">
        <v>0</v>
      </c>
      <c r="W12" s="24">
        <v>6945000</v>
      </c>
      <c r="Y12" s="87">
        <v>6945000</v>
      </c>
    </row>
    <row r="13" spans="1:25" s="15" customFormat="1" ht="30" customHeight="1" x14ac:dyDescent="0.2">
      <c r="A13" s="48" t="s">
        <v>303</v>
      </c>
      <c r="C13" s="48" t="s">
        <v>304</v>
      </c>
      <c r="E13" s="48" t="s">
        <v>130</v>
      </c>
      <c r="G13" s="24">
        <v>0</v>
      </c>
      <c r="I13" s="24">
        <v>0</v>
      </c>
      <c r="K13" s="24">
        <v>0</v>
      </c>
      <c r="M13" s="24">
        <v>0</v>
      </c>
      <c r="O13" s="24">
        <v>0</v>
      </c>
      <c r="Q13" s="24">
        <v>0</v>
      </c>
      <c r="S13" s="24">
        <v>0</v>
      </c>
      <c r="U13" s="24">
        <v>0</v>
      </c>
      <c r="W13" s="24">
        <v>0</v>
      </c>
      <c r="Y13" s="87">
        <v>752865561.29999995</v>
      </c>
    </row>
    <row r="14" spans="1:25" s="15" customFormat="1" ht="30" customHeight="1" x14ac:dyDescent="0.2">
      <c r="A14" s="48" t="s">
        <v>305</v>
      </c>
      <c r="C14" s="48" t="s">
        <v>306</v>
      </c>
      <c r="E14" s="48" t="s">
        <v>130</v>
      </c>
      <c r="G14" s="24">
        <v>0</v>
      </c>
      <c r="I14" s="24">
        <v>0</v>
      </c>
      <c r="K14" s="24">
        <v>0</v>
      </c>
      <c r="M14" s="24">
        <v>0</v>
      </c>
      <c r="O14" s="24">
        <v>0</v>
      </c>
      <c r="Q14" s="24">
        <v>0</v>
      </c>
      <c r="S14" s="24">
        <v>0</v>
      </c>
      <c r="U14" s="24">
        <v>0</v>
      </c>
      <c r="W14" s="24">
        <v>0</v>
      </c>
      <c r="Y14" s="87">
        <v>21233299.699999999</v>
      </c>
    </row>
    <row r="15" spans="1:25" s="15" customFormat="1" ht="30" customHeight="1" x14ac:dyDescent="0.2">
      <c r="A15" s="48" t="s">
        <v>305</v>
      </c>
      <c r="C15" s="48" t="s">
        <v>307</v>
      </c>
      <c r="E15" s="48" t="s">
        <v>130</v>
      </c>
      <c r="G15" s="24">
        <v>0</v>
      </c>
      <c r="I15" s="24">
        <v>0</v>
      </c>
      <c r="K15" s="24">
        <v>0</v>
      </c>
      <c r="M15" s="24">
        <v>0</v>
      </c>
      <c r="O15" s="24">
        <v>0</v>
      </c>
      <c r="Q15" s="24">
        <v>0</v>
      </c>
      <c r="S15" s="24">
        <v>0</v>
      </c>
      <c r="U15" s="24">
        <v>0</v>
      </c>
      <c r="W15" s="24">
        <v>0</v>
      </c>
      <c r="Y15" s="87">
        <v>-83024509.599999994</v>
      </c>
    </row>
    <row r="16" spans="1:25" s="15" customFormat="1" ht="30" customHeight="1" x14ac:dyDescent="0.2">
      <c r="A16" s="48" t="s">
        <v>305</v>
      </c>
      <c r="C16" s="48" t="s">
        <v>308</v>
      </c>
      <c r="E16" s="48" t="s">
        <v>130</v>
      </c>
      <c r="G16" s="24">
        <v>0</v>
      </c>
      <c r="I16" s="24">
        <v>0</v>
      </c>
      <c r="K16" s="24">
        <v>0</v>
      </c>
      <c r="M16" s="24">
        <v>0</v>
      </c>
      <c r="O16" s="24">
        <v>0</v>
      </c>
      <c r="Q16" s="24">
        <v>0</v>
      </c>
      <c r="S16" s="24">
        <v>0</v>
      </c>
      <c r="U16" s="24">
        <v>0</v>
      </c>
      <c r="W16" s="24">
        <v>0</v>
      </c>
      <c r="Y16" s="87">
        <v>-95783447.400000006</v>
      </c>
    </row>
    <row r="17" spans="1:25" s="15" customFormat="1" ht="30" customHeight="1" x14ac:dyDescent="0.2">
      <c r="A17" s="48" t="s">
        <v>305</v>
      </c>
      <c r="C17" s="48" t="s">
        <v>308</v>
      </c>
      <c r="E17" s="48" t="s">
        <v>130</v>
      </c>
      <c r="G17" s="24">
        <v>0</v>
      </c>
      <c r="I17" s="24">
        <v>0</v>
      </c>
      <c r="K17" s="24">
        <v>0</v>
      </c>
      <c r="M17" s="24">
        <v>0</v>
      </c>
      <c r="O17" s="24">
        <v>0</v>
      </c>
      <c r="Q17" s="24">
        <v>0</v>
      </c>
      <c r="S17" s="24">
        <v>0</v>
      </c>
      <c r="U17" s="24">
        <v>0</v>
      </c>
      <c r="W17" s="24">
        <v>0</v>
      </c>
      <c r="Y17" s="87">
        <v>134269902.80000001</v>
      </c>
    </row>
    <row r="18" spans="1:25" s="15" customFormat="1" ht="30" customHeight="1" x14ac:dyDescent="0.2">
      <c r="A18" s="48" t="s">
        <v>305</v>
      </c>
      <c r="C18" s="48" t="s">
        <v>308</v>
      </c>
      <c r="E18" s="48" t="s">
        <v>130</v>
      </c>
      <c r="G18" s="24">
        <v>0</v>
      </c>
      <c r="I18" s="24">
        <v>0</v>
      </c>
      <c r="K18" s="24">
        <v>0</v>
      </c>
      <c r="M18" s="24">
        <v>0</v>
      </c>
      <c r="O18" s="24">
        <v>0</v>
      </c>
      <c r="Q18" s="24">
        <v>0</v>
      </c>
      <c r="S18" s="24">
        <v>0</v>
      </c>
      <c r="U18" s="24">
        <v>0</v>
      </c>
      <c r="W18" s="24">
        <v>0</v>
      </c>
      <c r="Y18" s="87">
        <v>279427830.39999998</v>
      </c>
    </row>
    <row r="19" spans="1:25" s="15" customFormat="1" ht="30" customHeight="1" x14ac:dyDescent="0.2">
      <c r="A19" s="48" t="s">
        <v>305</v>
      </c>
      <c r="C19" s="48" t="s">
        <v>309</v>
      </c>
      <c r="E19" s="48" t="s">
        <v>130</v>
      </c>
      <c r="G19" s="24">
        <v>0</v>
      </c>
      <c r="I19" s="24">
        <v>0</v>
      </c>
      <c r="K19" s="24">
        <v>0</v>
      </c>
      <c r="M19" s="24">
        <v>0</v>
      </c>
      <c r="O19" s="24">
        <v>0</v>
      </c>
      <c r="Q19" s="24">
        <v>0</v>
      </c>
      <c r="S19" s="24">
        <v>0</v>
      </c>
      <c r="U19" s="24">
        <v>0</v>
      </c>
      <c r="W19" s="24">
        <v>0</v>
      </c>
      <c r="Y19" s="87">
        <v>-34318121.200000003</v>
      </c>
    </row>
    <row r="20" spans="1:25" s="15" customFormat="1" ht="30" customHeight="1" x14ac:dyDescent="0.2">
      <c r="A20" s="48" t="s">
        <v>310</v>
      </c>
      <c r="C20" s="48" t="s">
        <v>311</v>
      </c>
      <c r="E20" s="48" t="s">
        <v>130</v>
      </c>
      <c r="G20" s="24">
        <v>0</v>
      </c>
      <c r="I20" s="24">
        <v>0</v>
      </c>
      <c r="K20" s="24">
        <v>0</v>
      </c>
      <c r="M20" s="24">
        <v>0</v>
      </c>
      <c r="O20" s="24">
        <v>0</v>
      </c>
      <c r="Q20" s="24">
        <v>0</v>
      </c>
      <c r="S20" s="24">
        <v>0</v>
      </c>
      <c r="U20" s="24">
        <v>0</v>
      </c>
      <c r="W20" s="24">
        <v>0</v>
      </c>
      <c r="Y20" s="87">
        <v>12963713</v>
      </c>
    </row>
    <row r="21" spans="1:25" s="15" customFormat="1" ht="30" customHeight="1" x14ac:dyDescent="0.2">
      <c r="A21" s="48" t="s">
        <v>310</v>
      </c>
      <c r="C21" s="48" t="s">
        <v>311</v>
      </c>
      <c r="E21" s="48" t="s">
        <v>130</v>
      </c>
      <c r="G21" s="24">
        <v>0</v>
      </c>
      <c r="I21" s="24">
        <v>0</v>
      </c>
      <c r="K21" s="24">
        <v>0</v>
      </c>
      <c r="M21" s="24">
        <v>0</v>
      </c>
      <c r="O21" s="24">
        <v>0</v>
      </c>
      <c r="Q21" s="24">
        <v>0</v>
      </c>
      <c r="S21" s="24">
        <v>0</v>
      </c>
      <c r="U21" s="24">
        <v>0</v>
      </c>
      <c r="W21" s="24">
        <v>0</v>
      </c>
      <c r="Y21" s="87">
        <v>77071</v>
      </c>
    </row>
    <row r="22" spans="1:25" s="15" customFormat="1" ht="30" customHeight="1" x14ac:dyDescent="0.2">
      <c r="A22" s="48" t="s">
        <v>300</v>
      </c>
      <c r="C22" s="48" t="s">
        <v>312</v>
      </c>
      <c r="E22" s="48" t="s">
        <v>130</v>
      </c>
      <c r="G22" s="24">
        <v>0</v>
      </c>
      <c r="I22" s="24">
        <v>0</v>
      </c>
      <c r="K22" s="24">
        <v>0</v>
      </c>
      <c r="M22" s="24">
        <v>0</v>
      </c>
      <c r="O22" s="24">
        <v>0</v>
      </c>
      <c r="Q22" s="24">
        <v>0</v>
      </c>
      <c r="S22" s="24">
        <v>0</v>
      </c>
      <c r="U22" s="24">
        <v>0</v>
      </c>
      <c r="W22" s="24">
        <v>0</v>
      </c>
      <c r="Y22" s="87">
        <v>233030140</v>
      </c>
    </row>
    <row r="23" spans="1:25" s="15" customFormat="1" ht="30" customHeight="1" x14ac:dyDescent="0.2">
      <c r="A23" s="48" t="s">
        <v>300</v>
      </c>
      <c r="C23" s="48" t="s">
        <v>312</v>
      </c>
      <c r="E23" s="48" t="s">
        <v>130</v>
      </c>
      <c r="G23" s="24">
        <v>0</v>
      </c>
      <c r="I23" s="24">
        <v>0</v>
      </c>
      <c r="K23" s="24">
        <v>0</v>
      </c>
      <c r="M23" s="24">
        <v>0</v>
      </c>
      <c r="O23" s="24">
        <v>0</v>
      </c>
      <c r="Q23" s="24">
        <v>0</v>
      </c>
      <c r="S23" s="24">
        <v>0</v>
      </c>
      <c r="U23" s="24">
        <v>0</v>
      </c>
      <c r="W23" s="24">
        <v>0</v>
      </c>
      <c r="Y23" s="87">
        <v>230238599</v>
      </c>
    </row>
    <row r="24" spans="1:25" s="15" customFormat="1" ht="30" customHeight="1" x14ac:dyDescent="0.2">
      <c r="A24" s="48" t="s">
        <v>300</v>
      </c>
      <c r="C24" s="48" t="s">
        <v>312</v>
      </c>
      <c r="E24" s="48" t="s">
        <v>130</v>
      </c>
      <c r="G24" s="24">
        <v>0</v>
      </c>
      <c r="I24" s="24">
        <v>0</v>
      </c>
      <c r="K24" s="24">
        <v>0</v>
      </c>
      <c r="M24" s="24">
        <v>0</v>
      </c>
      <c r="O24" s="24">
        <v>0</v>
      </c>
      <c r="Q24" s="24">
        <v>0</v>
      </c>
      <c r="S24" s="24">
        <v>0</v>
      </c>
      <c r="U24" s="24">
        <v>0</v>
      </c>
      <c r="W24" s="24">
        <v>0</v>
      </c>
      <c r="Y24" s="87">
        <v>-38376541</v>
      </c>
    </row>
    <row r="25" spans="1:25" s="15" customFormat="1" ht="30" customHeight="1" x14ac:dyDescent="0.2">
      <c r="A25" s="48" t="s">
        <v>300</v>
      </c>
      <c r="C25" s="48" t="s">
        <v>312</v>
      </c>
      <c r="E25" s="48" t="s">
        <v>130</v>
      </c>
      <c r="G25" s="24">
        <v>0</v>
      </c>
      <c r="I25" s="24">
        <v>0</v>
      </c>
      <c r="K25" s="24">
        <v>0</v>
      </c>
      <c r="M25" s="24">
        <v>0</v>
      </c>
      <c r="O25" s="24">
        <v>0</v>
      </c>
      <c r="Q25" s="24">
        <v>0</v>
      </c>
      <c r="S25" s="24">
        <v>0</v>
      </c>
      <c r="U25" s="24">
        <v>0</v>
      </c>
      <c r="W25" s="24">
        <v>0</v>
      </c>
      <c r="Y25" s="87">
        <v>7129547.5999999996</v>
      </c>
    </row>
    <row r="26" spans="1:25" s="15" customFormat="1" ht="30" customHeight="1" x14ac:dyDescent="0.2">
      <c r="A26" s="48" t="s">
        <v>300</v>
      </c>
      <c r="C26" s="48" t="s">
        <v>312</v>
      </c>
      <c r="E26" s="48" t="s">
        <v>130</v>
      </c>
      <c r="G26" s="24">
        <v>0</v>
      </c>
      <c r="I26" s="24">
        <v>0</v>
      </c>
      <c r="K26" s="24">
        <v>0</v>
      </c>
      <c r="M26" s="24">
        <v>0</v>
      </c>
      <c r="O26" s="24">
        <v>0</v>
      </c>
      <c r="Q26" s="24">
        <v>0</v>
      </c>
      <c r="S26" s="24">
        <v>0</v>
      </c>
      <c r="U26" s="24">
        <v>0</v>
      </c>
      <c r="W26" s="24">
        <v>0</v>
      </c>
      <c r="Y26" s="87">
        <v>54106011.700000003</v>
      </c>
    </row>
    <row r="27" spans="1:25" s="15" customFormat="1" ht="30" customHeight="1" x14ac:dyDescent="0.2">
      <c r="A27" s="48" t="s">
        <v>300</v>
      </c>
      <c r="C27" s="48" t="s">
        <v>312</v>
      </c>
      <c r="E27" s="48" t="s">
        <v>130</v>
      </c>
      <c r="G27" s="24">
        <v>0</v>
      </c>
      <c r="I27" s="24">
        <v>0</v>
      </c>
      <c r="K27" s="24">
        <v>0</v>
      </c>
      <c r="M27" s="24">
        <v>0</v>
      </c>
      <c r="O27" s="24">
        <v>0</v>
      </c>
      <c r="Q27" s="24">
        <v>0</v>
      </c>
      <c r="S27" s="24">
        <v>0</v>
      </c>
      <c r="U27" s="24">
        <v>0</v>
      </c>
      <c r="W27" s="24">
        <v>0</v>
      </c>
      <c r="Y27" s="87">
        <v>555992679.70000005</v>
      </c>
    </row>
    <row r="28" spans="1:25" s="15" customFormat="1" ht="30" customHeight="1" x14ac:dyDescent="0.2">
      <c r="A28" s="48" t="s">
        <v>300</v>
      </c>
      <c r="C28" s="48" t="s">
        <v>312</v>
      </c>
      <c r="E28" s="48" t="s">
        <v>130</v>
      </c>
      <c r="G28" s="24">
        <v>0</v>
      </c>
      <c r="I28" s="24">
        <v>0</v>
      </c>
      <c r="K28" s="24">
        <v>0</v>
      </c>
      <c r="M28" s="24">
        <v>0</v>
      </c>
      <c r="O28" s="24">
        <v>0</v>
      </c>
      <c r="Q28" s="24">
        <v>0</v>
      </c>
      <c r="S28" s="24">
        <v>0</v>
      </c>
      <c r="U28" s="24">
        <v>0</v>
      </c>
      <c r="W28" s="24">
        <v>0</v>
      </c>
      <c r="Y28" s="87">
        <v>278343538</v>
      </c>
    </row>
    <row r="29" spans="1:25" s="15" customFormat="1" ht="30" customHeight="1" x14ac:dyDescent="0.2">
      <c r="A29" s="48" t="s">
        <v>300</v>
      </c>
      <c r="C29" s="48" t="s">
        <v>312</v>
      </c>
      <c r="E29" s="48" t="s">
        <v>130</v>
      </c>
      <c r="G29" s="24">
        <v>0</v>
      </c>
      <c r="I29" s="24">
        <v>0</v>
      </c>
      <c r="K29" s="24">
        <v>0</v>
      </c>
      <c r="M29" s="24">
        <v>0</v>
      </c>
      <c r="O29" s="24">
        <v>0</v>
      </c>
      <c r="Q29" s="24">
        <v>0</v>
      </c>
      <c r="S29" s="24">
        <v>0</v>
      </c>
      <c r="U29" s="24">
        <v>0</v>
      </c>
      <c r="W29" s="24">
        <v>0</v>
      </c>
      <c r="Y29" s="87">
        <v>38048044.799999997</v>
      </c>
    </row>
    <row r="30" spans="1:25" s="15" customFormat="1" ht="30" customHeight="1" x14ac:dyDescent="0.2">
      <c r="A30" s="48" t="s">
        <v>300</v>
      </c>
      <c r="C30" s="48" t="s">
        <v>312</v>
      </c>
      <c r="E30" s="48" t="s">
        <v>130</v>
      </c>
      <c r="G30" s="24">
        <v>0</v>
      </c>
      <c r="I30" s="24">
        <v>0</v>
      </c>
      <c r="K30" s="24">
        <v>0</v>
      </c>
      <c r="M30" s="24">
        <v>0</v>
      </c>
      <c r="O30" s="24">
        <v>0</v>
      </c>
      <c r="Q30" s="24">
        <v>0</v>
      </c>
      <c r="S30" s="24">
        <v>0</v>
      </c>
      <c r="U30" s="24">
        <v>0</v>
      </c>
      <c r="W30" s="24">
        <v>0</v>
      </c>
      <c r="Y30" s="87">
        <v>237833081</v>
      </c>
    </row>
    <row r="31" spans="1:25" s="15" customFormat="1" ht="30" customHeight="1" x14ac:dyDescent="0.2">
      <c r="A31" s="48" t="s">
        <v>300</v>
      </c>
      <c r="C31" s="48" t="s">
        <v>312</v>
      </c>
      <c r="E31" s="48" t="s">
        <v>130</v>
      </c>
      <c r="G31" s="24">
        <v>0</v>
      </c>
      <c r="I31" s="24">
        <v>0</v>
      </c>
      <c r="K31" s="24">
        <v>0</v>
      </c>
      <c r="M31" s="24">
        <v>0</v>
      </c>
      <c r="O31" s="24">
        <v>0</v>
      </c>
      <c r="Q31" s="24">
        <v>0</v>
      </c>
      <c r="S31" s="24">
        <v>0</v>
      </c>
      <c r="U31" s="24">
        <v>0</v>
      </c>
      <c r="W31" s="24">
        <v>0</v>
      </c>
      <c r="Y31" s="87">
        <v>2979829195</v>
      </c>
    </row>
    <row r="32" spans="1:25" s="15" customFormat="1" ht="30" customHeight="1" x14ac:dyDescent="0.2">
      <c r="A32" s="48" t="s">
        <v>300</v>
      </c>
      <c r="C32" s="48" t="s">
        <v>313</v>
      </c>
      <c r="E32" s="48" t="s">
        <v>130</v>
      </c>
      <c r="G32" s="24">
        <v>0</v>
      </c>
      <c r="I32" s="24">
        <v>0</v>
      </c>
      <c r="K32" s="24">
        <v>0</v>
      </c>
      <c r="M32" s="24">
        <v>0</v>
      </c>
      <c r="O32" s="24">
        <v>0</v>
      </c>
      <c r="Q32" s="24">
        <v>0</v>
      </c>
      <c r="S32" s="24">
        <v>0</v>
      </c>
      <c r="U32" s="24">
        <v>0</v>
      </c>
      <c r="W32" s="24">
        <v>0</v>
      </c>
      <c r="Y32" s="87">
        <v>-20034</v>
      </c>
    </row>
    <row r="33" spans="1:25" s="15" customFormat="1" ht="30" customHeight="1" x14ac:dyDescent="0.2">
      <c r="A33" s="48" t="s">
        <v>300</v>
      </c>
      <c r="C33" s="48" t="s">
        <v>313</v>
      </c>
      <c r="E33" s="48" t="s">
        <v>130</v>
      </c>
      <c r="G33" s="24">
        <v>0</v>
      </c>
      <c r="I33" s="24">
        <v>0</v>
      </c>
      <c r="K33" s="24">
        <v>0</v>
      </c>
      <c r="M33" s="24">
        <v>0</v>
      </c>
      <c r="O33" s="24">
        <v>0</v>
      </c>
      <c r="Q33" s="24">
        <v>0</v>
      </c>
      <c r="S33" s="24">
        <v>0</v>
      </c>
      <c r="U33" s="24">
        <v>0</v>
      </c>
      <c r="W33" s="24">
        <v>0</v>
      </c>
      <c r="Y33" s="87">
        <v>11450868</v>
      </c>
    </row>
    <row r="34" spans="1:25" s="15" customFormat="1" ht="30" customHeight="1" x14ac:dyDescent="0.2">
      <c r="A34" s="48" t="s">
        <v>300</v>
      </c>
      <c r="C34" s="48" t="s">
        <v>314</v>
      </c>
      <c r="E34" s="48" t="s">
        <v>130</v>
      </c>
      <c r="G34" s="24">
        <v>0</v>
      </c>
      <c r="I34" s="24">
        <v>0</v>
      </c>
      <c r="K34" s="24">
        <v>0</v>
      </c>
      <c r="M34" s="24">
        <v>0</v>
      </c>
      <c r="O34" s="24">
        <v>0</v>
      </c>
      <c r="Q34" s="24">
        <v>0</v>
      </c>
      <c r="S34" s="24">
        <v>0</v>
      </c>
      <c r="U34" s="24">
        <v>0</v>
      </c>
      <c r="W34" s="24">
        <v>0</v>
      </c>
      <c r="Y34" s="87">
        <v>-356221</v>
      </c>
    </row>
    <row r="35" spans="1:25" s="15" customFormat="1" ht="30" customHeight="1" x14ac:dyDescent="0.2">
      <c r="A35" s="48" t="s">
        <v>300</v>
      </c>
      <c r="C35" s="48" t="s">
        <v>315</v>
      </c>
      <c r="E35" s="48" t="s">
        <v>130</v>
      </c>
      <c r="G35" s="24">
        <v>0</v>
      </c>
      <c r="I35" s="24">
        <v>0</v>
      </c>
      <c r="K35" s="24">
        <v>0</v>
      </c>
      <c r="M35" s="24">
        <v>0</v>
      </c>
      <c r="O35" s="24">
        <v>0</v>
      </c>
      <c r="Q35" s="24">
        <v>0</v>
      </c>
      <c r="S35" s="24">
        <v>0</v>
      </c>
      <c r="U35" s="24">
        <v>0</v>
      </c>
      <c r="W35" s="24">
        <v>0</v>
      </c>
      <c r="Y35" s="87">
        <v>82918619</v>
      </c>
    </row>
    <row r="36" spans="1:25" s="15" customFormat="1" ht="30" customHeight="1" x14ac:dyDescent="0.2">
      <c r="A36" s="48" t="s">
        <v>300</v>
      </c>
      <c r="C36" s="48" t="s">
        <v>316</v>
      </c>
      <c r="E36" s="48" t="s">
        <v>130</v>
      </c>
      <c r="G36" s="24">
        <v>0</v>
      </c>
      <c r="I36" s="24">
        <v>0</v>
      </c>
      <c r="K36" s="24">
        <v>0</v>
      </c>
      <c r="M36" s="24">
        <v>0</v>
      </c>
      <c r="O36" s="24">
        <v>0</v>
      </c>
      <c r="Q36" s="24">
        <v>0</v>
      </c>
      <c r="S36" s="24">
        <v>0</v>
      </c>
      <c r="U36" s="24">
        <v>0</v>
      </c>
      <c r="W36" s="24">
        <v>0</v>
      </c>
      <c r="Y36" s="87">
        <v>5815859.5</v>
      </c>
    </row>
    <row r="37" spans="1:25" s="15" customFormat="1" ht="30" customHeight="1" x14ac:dyDescent="0.2">
      <c r="A37" s="48" t="s">
        <v>300</v>
      </c>
      <c r="C37" s="48" t="s">
        <v>317</v>
      </c>
      <c r="E37" s="48" t="s">
        <v>130</v>
      </c>
      <c r="G37" s="24">
        <v>0</v>
      </c>
      <c r="I37" s="24">
        <v>0</v>
      </c>
      <c r="K37" s="24">
        <v>0</v>
      </c>
      <c r="M37" s="24">
        <v>0</v>
      </c>
      <c r="O37" s="24">
        <v>0</v>
      </c>
      <c r="Q37" s="24">
        <v>0</v>
      </c>
      <c r="S37" s="24">
        <v>0</v>
      </c>
      <c r="U37" s="24">
        <v>0</v>
      </c>
      <c r="W37" s="24">
        <v>0</v>
      </c>
      <c r="Y37" s="87">
        <v>50010714</v>
      </c>
    </row>
    <row r="38" spans="1:25" s="15" customFormat="1" ht="30" customHeight="1" x14ac:dyDescent="0.2">
      <c r="A38" s="48" t="s">
        <v>300</v>
      </c>
      <c r="C38" s="48" t="s">
        <v>317</v>
      </c>
      <c r="E38" s="48" t="s">
        <v>130</v>
      </c>
      <c r="G38" s="24">
        <v>0</v>
      </c>
      <c r="I38" s="24">
        <v>0</v>
      </c>
      <c r="K38" s="24">
        <v>0</v>
      </c>
      <c r="M38" s="24">
        <v>0</v>
      </c>
      <c r="O38" s="24">
        <v>0</v>
      </c>
      <c r="Q38" s="24">
        <v>0</v>
      </c>
      <c r="S38" s="24">
        <v>0</v>
      </c>
      <c r="U38" s="24">
        <v>0</v>
      </c>
      <c r="W38" s="24">
        <v>0</v>
      </c>
      <c r="Y38" s="87">
        <v>339200664.5</v>
      </c>
    </row>
    <row r="39" spans="1:25" s="15" customFormat="1" ht="30" customHeight="1" x14ac:dyDescent="0.2">
      <c r="A39" s="48" t="s">
        <v>300</v>
      </c>
      <c r="C39" s="48" t="s">
        <v>317</v>
      </c>
      <c r="E39" s="48" t="s">
        <v>130</v>
      </c>
      <c r="G39" s="24">
        <v>0</v>
      </c>
      <c r="I39" s="24">
        <v>0</v>
      </c>
      <c r="K39" s="24">
        <v>0</v>
      </c>
      <c r="M39" s="24">
        <v>0</v>
      </c>
      <c r="O39" s="24">
        <v>0</v>
      </c>
      <c r="Q39" s="24">
        <v>0</v>
      </c>
      <c r="S39" s="24">
        <v>0</v>
      </c>
      <c r="U39" s="24">
        <v>0</v>
      </c>
      <c r="W39" s="24">
        <v>0</v>
      </c>
      <c r="Y39" s="87">
        <v>38427510.200000003</v>
      </c>
    </row>
    <row r="40" spans="1:25" s="15" customFormat="1" ht="30" customHeight="1" x14ac:dyDescent="0.2">
      <c r="A40" s="48" t="s">
        <v>300</v>
      </c>
      <c r="C40" s="48" t="s">
        <v>317</v>
      </c>
      <c r="E40" s="48" t="s">
        <v>130</v>
      </c>
      <c r="G40" s="24">
        <v>0</v>
      </c>
      <c r="I40" s="24">
        <v>0</v>
      </c>
      <c r="K40" s="24">
        <v>0</v>
      </c>
      <c r="M40" s="24">
        <v>0</v>
      </c>
      <c r="O40" s="24">
        <v>0</v>
      </c>
      <c r="Q40" s="24">
        <v>0</v>
      </c>
      <c r="S40" s="24">
        <v>0</v>
      </c>
      <c r="U40" s="24">
        <v>0</v>
      </c>
      <c r="W40" s="24">
        <v>0</v>
      </c>
      <c r="Y40" s="87">
        <v>-645538393.40100002</v>
      </c>
    </row>
    <row r="41" spans="1:25" s="15" customFormat="1" ht="30" customHeight="1" x14ac:dyDescent="0.2">
      <c r="A41" s="48" t="s">
        <v>300</v>
      </c>
      <c r="C41" s="48" t="s">
        <v>318</v>
      </c>
      <c r="E41" s="48" t="s">
        <v>130</v>
      </c>
      <c r="G41" s="24">
        <v>0</v>
      </c>
      <c r="I41" s="24">
        <v>0</v>
      </c>
      <c r="K41" s="24">
        <v>0</v>
      </c>
      <c r="M41" s="24">
        <v>0</v>
      </c>
      <c r="O41" s="24">
        <v>0</v>
      </c>
      <c r="Q41" s="24">
        <v>0</v>
      </c>
      <c r="S41" s="24">
        <v>0</v>
      </c>
      <c r="U41" s="24">
        <v>0</v>
      </c>
      <c r="W41" s="24">
        <v>0</v>
      </c>
      <c r="Y41" s="87">
        <v>-249267</v>
      </c>
    </row>
    <row r="42" spans="1:25" s="15" customFormat="1" ht="30" customHeight="1" x14ac:dyDescent="0.2">
      <c r="A42" s="48" t="s">
        <v>300</v>
      </c>
      <c r="C42" s="48" t="s">
        <v>312</v>
      </c>
      <c r="E42" s="48" t="s">
        <v>130</v>
      </c>
      <c r="G42" s="24">
        <v>0</v>
      </c>
      <c r="I42" s="24">
        <v>0</v>
      </c>
      <c r="K42" s="24">
        <v>0</v>
      </c>
      <c r="M42" s="24">
        <v>0</v>
      </c>
      <c r="O42" s="24">
        <v>0</v>
      </c>
      <c r="Q42" s="24">
        <v>0</v>
      </c>
      <c r="S42" s="24">
        <v>0</v>
      </c>
      <c r="U42" s="24">
        <v>0</v>
      </c>
      <c r="W42" s="24">
        <v>0</v>
      </c>
      <c r="Y42" s="87">
        <v>488677921.80000001</v>
      </c>
    </row>
    <row r="43" spans="1:25" s="15" customFormat="1" ht="30" customHeight="1" x14ac:dyDescent="0.2">
      <c r="A43" s="48" t="s">
        <v>300</v>
      </c>
      <c r="C43" s="48" t="s">
        <v>312</v>
      </c>
      <c r="E43" s="48" t="s">
        <v>130</v>
      </c>
      <c r="G43" s="24">
        <v>0</v>
      </c>
      <c r="I43" s="24">
        <v>0</v>
      </c>
      <c r="K43" s="24">
        <v>0</v>
      </c>
      <c r="M43" s="24">
        <v>0</v>
      </c>
      <c r="O43" s="24">
        <v>0</v>
      </c>
      <c r="Q43" s="24">
        <v>0</v>
      </c>
      <c r="S43" s="24">
        <v>0</v>
      </c>
      <c r="U43" s="24">
        <v>0</v>
      </c>
      <c r="W43" s="24">
        <v>0</v>
      </c>
      <c r="Y43" s="87">
        <v>2360917126.9000001</v>
      </c>
    </row>
    <row r="44" spans="1:25" s="15" customFormat="1" ht="30" customHeight="1" x14ac:dyDescent="0.2">
      <c r="A44" s="48" t="s">
        <v>300</v>
      </c>
      <c r="C44" s="48" t="s">
        <v>312</v>
      </c>
      <c r="E44" s="48" t="s">
        <v>130</v>
      </c>
      <c r="G44" s="24">
        <v>0</v>
      </c>
      <c r="I44" s="24">
        <v>0</v>
      </c>
      <c r="K44" s="24">
        <v>0</v>
      </c>
      <c r="M44" s="24">
        <v>0</v>
      </c>
      <c r="O44" s="24">
        <v>0</v>
      </c>
      <c r="Q44" s="24">
        <v>0</v>
      </c>
      <c r="S44" s="24">
        <v>0</v>
      </c>
      <c r="U44" s="24">
        <v>0</v>
      </c>
      <c r="W44" s="24">
        <v>0</v>
      </c>
      <c r="Y44" s="87">
        <v>5500773.5</v>
      </c>
    </row>
    <row r="45" spans="1:25" s="15" customFormat="1" ht="30" customHeight="1" x14ac:dyDescent="0.2">
      <c r="A45" s="48" t="s">
        <v>300</v>
      </c>
      <c r="C45" s="48" t="s">
        <v>312</v>
      </c>
      <c r="E45" s="48" t="s">
        <v>130</v>
      </c>
      <c r="G45" s="24">
        <v>0</v>
      </c>
      <c r="I45" s="24">
        <v>0</v>
      </c>
      <c r="K45" s="24">
        <v>0</v>
      </c>
      <c r="M45" s="24">
        <v>0</v>
      </c>
      <c r="O45" s="24">
        <v>0</v>
      </c>
      <c r="Q45" s="24">
        <v>0</v>
      </c>
      <c r="S45" s="24">
        <v>0</v>
      </c>
      <c r="U45" s="24">
        <v>0</v>
      </c>
      <c r="W45" s="24">
        <v>0</v>
      </c>
      <c r="Y45" s="87">
        <v>898190</v>
      </c>
    </row>
    <row r="46" spans="1:25" s="15" customFormat="1" ht="30" customHeight="1" x14ac:dyDescent="0.2">
      <c r="A46" s="48" t="s">
        <v>300</v>
      </c>
      <c r="C46" s="48" t="s">
        <v>312</v>
      </c>
      <c r="E46" s="48" t="s">
        <v>130</v>
      </c>
      <c r="G46" s="24">
        <v>0</v>
      </c>
      <c r="I46" s="24">
        <v>0</v>
      </c>
      <c r="K46" s="24">
        <v>0</v>
      </c>
      <c r="M46" s="24">
        <v>0</v>
      </c>
      <c r="O46" s="24">
        <v>0</v>
      </c>
      <c r="Q46" s="24">
        <v>0</v>
      </c>
      <c r="S46" s="24">
        <v>0</v>
      </c>
      <c r="U46" s="24">
        <v>0</v>
      </c>
      <c r="W46" s="24">
        <v>0</v>
      </c>
      <c r="Y46" s="87">
        <v>7441847</v>
      </c>
    </row>
    <row r="47" spans="1:25" s="15" customFormat="1" ht="30" customHeight="1" x14ac:dyDescent="0.2">
      <c r="A47" s="48" t="s">
        <v>300</v>
      </c>
      <c r="C47" s="48" t="s">
        <v>312</v>
      </c>
      <c r="E47" s="48" t="s">
        <v>130</v>
      </c>
      <c r="G47" s="24">
        <v>0</v>
      </c>
      <c r="I47" s="24">
        <v>0</v>
      </c>
      <c r="K47" s="24">
        <v>0</v>
      </c>
      <c r="M47" s="24">
        <v>0</v>
      </c>
      <c r="O47" s="24">
        <v>0</v>
      </c>
      <c r="Q47" s="24">
        <v>0</v>
      </c>
      <c r="S47" s="24">
        <v>0</v>
      </c>
      <c r="U47" s="24">
        <v>0</v>
      </c>
      <c r="W47" s="24">
        <v>0</v>
      </c>
      <c r="Y47" s="87">
        <v>12189651</v>
      </c>
    </row>
    <row r="48" spans="1:25" s="15" customFormat="1" ht="30" customHeight="1" x14ac:dyDescent="0.2">
      <c r="A48" s="48" t="s">
        <v>300</v>
      </c>
      <c r="C48" s="48" t="s">
        <v>319</v>
      </c>
      <c r="E48" s="48" t="s">
        <v>130</v>
      </c>
      <c r="G48" s="24">
        <v>0</v>
      </c>
      <c r="I48" s="24">
        <v>0</v>
      </c>
      <c r="K48" s="24">
        <v>0</v>
      </c>
      <c r="M48" s="24">
        <v>0</v>
      </c>
      <c r="O48" s="24">
        <v>0</v>
      </c>
      <c r="Q48" s="24">
        <v>0</v>
      </c>
      <c r="S48" s="24">
        <v>0</v>
      </c>
      <c r="U48" s="24">
        <v>0</v>
      </c>
      <c r="W48" s="24">
        <v>0</v>
      </c>
      <c r="Y48" s="87">
        <v>-705647.7415</v>
      </c>
    </row>
    <row r="49" spans="1:25" s="15" customFormat="1" ht="30" customHeight="1" x14ac:dyDescent="0.2">
      <c r="A49" s="48" t="s">
        <v>300</v>
      </c>
      <c r="C49" s="48" t="s">
        <v>320</v>
      </c>
      <c r="E49" s="48" t="s">
        <v>130</v>
      </c>
      <c r="G49" s="24">
        <v>0</v>
      </c>
      <c r="I49" s="24">
        <v>0</v>
      </c>
      <c r="K49" s="24">
        <v>0</v>
      </c>
      <c r="M49" s="24">
        <v>0</v>
      </c>
      <c r="O49" s="24">
        <v>0</v>
      </c>
      <c r="Q49" s="24">
        <v>0</v>
      </c>
      <c r="S49" s="24">
        <v>0</v>
      </c>
      <c r="U49" s="24">
        <v>0</v>
      </c>
      <c r="W49" s="24">
        <v>0</v>
      </c>
      <c r="Y49" s="87">
        <v>110878</v>
      </c>
    </row>
    <row r="50" spans="1:25" s="15" customFormat="1" ht="30" customHeight="1" x14ac:dyDescent="0.2">
      <c r="A50" s="48" t="s">
        <v>300</v>
      </c>
      <c r="C50" s="48" t="s">
        <v>321</v>
      </c>
      <c r="E50" s="48" t="s">
        <v>130</v>
      </c>
      <c r="G50" s="24">
        <v>0</v>
      </c>
      <c r="I50" s="24">
        <v>0</v>
      </c>
      <c r="K50" s="24">
        <v>0</v>
      </c>
      <c r="M50" s="24">
        <v>0</v>
      </c>
      <c r="O50" s="24">
        <v>0</v>
      </c>
      <c r="Q50" s="24">
        <v>0</v>
      </c>
      <c r="S50" s="24">
        <v>0</v>
      </c>
      <c r="U50" s="24">
        <v>0</v>
      </c>
      <c r="W50" s="24">
        <v>0</v>
      </c>
      <c r="Y50" s="87">
        <v>-10530</v>
      </c>
    </row>
    <row r="51" spans="1:25" s="15" customFormat="1" ht="30" customHeight="1" x14ac:dyDescent="0.2">
      <c r="A51" s="48" t="s">
        <v>300</v>
      </c>
      <c r="C51" s="48" t="s">
        <v>321</v>
      </c>
      <c r="E51" s="48" t="s">
        <v>130</v>
      </c>
      <c r="G51" s="24">
        <v>0</v>
      </c>
      <c r="I51" s="24">
        <v>0</v>
      </c>
      <c r="K51" s="24">
        <v>0</v>
      </c>
      <c r="M51" s="24">
        <v>0</v>
      </c>
      <c r="O51" s="24">
        <v>0</v>
      </c>
      <c r="Q51" s="24">
        <v>0</v>
      </c>
      <c r="S51" s="24">
        <v>0</v>
      </c>
      <c r="U51" s="24">
        <v>0</v>
      </c>
      <c r="W51" s="24">
        <v>0</v>
      </c>
      <c r="Y51" s="87">
        <v>-185799429.1688</v>
      </c>
    </row>
    <row r="52" spans="1:25" s="15" customFormat="1" ht="30" customHeight="1" x14ac:dyDescent="0.2">
      <c r="A52" s="48" t="s">
        <v>322</v>
      </c>
      <c r="C52" s="48" t="s">
        <v>323</v>
      </c>
      <c r="E52" s="48" t="s">
        <v>130</v>
      </c>
      <c r="G52" s="24">
        <v>0</v>
      </c>
      <c r="I52" s="24">
        <v>0</v>
      </c>
      <c r="K52" s="24">
        <v>0</v>
      </c>
      <c r="M52" s="24">
        <v>0</v>
      </c>
      <c r="O52" s="24">
        <v>0</v>
      </c>
      <c r="Q52" s="24">
        <v>0</v>
      </c>
      <c r="S52" s="24">
        <v>0</v>
      </c>
      <c r="U52" s="24">
        <v>0</v>
      </c>
      <c r="W52" s="24">
        <v>0</v>
      </c>
      <c r="Y52" s="87">
        <v>-1443911</v>
      </c>
    </row>
    <row r="53" spans="1:25" s="15" customFormat="1" ht="30" customHeight="1" x14ac:dyDescent="0.2">
      <c r="A53" s="48" t="s">
        <v>322</v>
      </c>
      <c r="C53" s="48" t="s">
        <v>323</v>
      </c>
      <c r="E53" s="48" t="s">
        <v>130</v>
      </c>
      <c r="G53" s="24">
        <v>0</v>
      </c>
      <c r="I53" s="24">
        <v>0</v>
      </c>
      <c r="K53" s="24">
        <v>0</v>
      </c>
      <c r="M53" s="24">
        <v>0</v>
      </c>
      <c r="O53" s="24">
        <v>0</v>
      </c>
      <c r="Q53" s="24">
        <v>0</v>
      </c>
      <c r="S53" s="24">
        <v>0</v>
      </c>
      <c r="U53" s="24">
        <v>0</v>
      </c>
      <c r="W53" s="24">
        <v>0</v>
      </c>
      <c r="Y53" s="87">
        <v>10228407</v>
      </c>
    </row>
    <row r="54" spans="1:25" s="15" customFormat="1" ht="30" customHeight="1" x14ac:dyDescent="0.2">
      <c r="A54" s="48" t="s">
        <v>322</v>
      </c>
      <c r="C54" s="48" t="s">
        <v>324</v>
      </c>
      <c r="E54" s="48" t="s">
        <v>130</v>
      </c>
      <c r="G54" s="24">
        <v>0</v>
      </c>
      <c r="I54" s="24">
        <v>0</v>
      </c>
      <c r="K54" s="24">
        <v>0</v>
      </c>
      <c r="M54" s="24">
        <v>0</v>
      </c>
      <c r="O54" s="24">
        <v>0</v>
      </c>
      <c r="Q54" s="24">
        <v>0</v>
      </c>
      <c r="S54" s="24">
        <v>0</v>
      </c>
      <c r="U54" s="24">
        <v>0</v>
      </c>
      <c r="W54" s="24">
        <v>0</v>
      </c>
      <c r="Y54" s="87">
        <v>-301525250</v>
      </c>
    </row>
    <row r="55" spans="1:25" s="15" customFormat="1" ht="30" customHeight="1" x14ac:dyDescent="0.2">
      <c r="A55" s="48" t="s">
        <v>322</v>
      </c>
      <c r="C55" s="48" t="s">
        <v>325</v>
      </c>
      <c r="E55" s="48" t="s">
        <v>130</v>
      </c>
      <c r="G55" s="24">
        <v>0</v>
      </c>
      <c r="I55" s="24">
        <v>0</v>
      </c>
      <c r="K55" s="24">
        <v>0</v>
      </c>
      <c r="M55" s="24">
        <v>0</v>
      </c>
      <c r="O55" s="24">
        <v>0</v>
      </c>
      <c r="Q55" s="24">
        <v>0</v>
      </c>
      <c r="S55" s="24">
        <v>0</v>
      </c>
      <c r="U55" s="24">
        <v>0</v>
      </c>
      <c r="W55" s="24">
        <v>0</v>
      </c>
      <c r="Y55" s="87">
        <v>52996033</v>
      </c>
    </row>
    <row r="56" spans="1:25" s="15" customFormat="1" ht="30" customHeight="1" x14ac:dyDescent="0.2">
      <c r="A56" s="48" t="s">
        <v>322</v>
      </c>
      <c r="C56" s="48" t="s">
        <v>326</v>
      </c>
      <c r="E56" s="48" t="s">
        <v>130</v>
      </c>
      <c r="G56" s="24">
        <v>0</v>
      </c>
      <c r="I56" s="24">
        <v>0</v>
      </c>
      <c r="K56" s="25">
        <v>0</v>
      </c>
      <c r="M56" s="25">
        <v>0</v>
      </c>
      <c r="O56" s="25">
        <v>0</v>
      </c>
      <c r="Q56" s="25">
        <v>0</v>
      </c>
      <c r="S56" s="25">
        <v>0</v>
      </c>
      <c r="U56" s="25">
        <v>0</v>
      </c>
      <c r="W56" s="25">
        <v>0</v>
      </c>
      <c r="Y56" s="88">
        <v>21977405</v>
      </c>
    </row>
    <row r="57" spans="1:25" s="17" customFormat="1" ht="30" customHeight="1" x14ac:dyDescent="0.2">
      <c r="A57" s="125"/>
      <c r="B57" s="125"/>
      <c r="C57" s="125"/>
      <c r="E57" s="54"/>
      <c r="G57" s="54"/>
      <c r="I57" s="54"/>
      <c r="K57" s="16">
        <f>SUM(K7:K56)</f>
        <v>86515175.230000004</v>
      </c>
      <c r="M57" s="16">
        <f>SUM(M7:M56)</f>
        <v>3013716622</v>
      </c>
      <c r="O57" s="16">
        <v>0</v>
      </c>
      <c r="Q57" s="16">
        <f>SUM(Q7:Q56)</f>
        <v>21769</v>
      </c>
      <c r="S57" s="16">
        <v>0</v>
      </c>
      <c r="U57" s="16">
        <f>SUM(U7:U56)</f>
        <v>0</v>
      </c>
      <c r="W57" s="16">
        <f>SUM(W7:W56)</f>
        <v>2927179677.77</v>
      </c>
      <c r="Y57" s="89">
        <f>SUM(Y7:Y56)</f>
        <v>10484013721.428699</v>
      </c>
    </row>
  </sheetData>
  <mergeCells count="6">
    <mergeCell ref="A57:C57"/>
    <mergeCell ref="A1:Y1"/>
    <mergeCell ref="A2:Y2"/>
    <mergeCell ref="A3:Y3"/>
    <mergeCell ref="A4:Y4"/>
    <mergeCell ref="E5:W5"/>
  </mergeCells>
  <phoneticPr fontId="11" type="noConversion"/>
  <pageMargins left="0.39" right="0.39" top="0.39" bottom="0.39" header="0" footer="0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2"/>
  <sheetViews>
    <sheetView rightToLeft="1" view="pageBreakPreview" zoomScaleNormal="100" zoomScaleSheetLayoutView="100" workbookViewId="0">
      <selection activeCell="O1" sqref="O1"/>
    </sheetView>
  </sheetViews>
  <sheetFormatPr defaultRowHeight="30" customHeight="1" x14ac:dyDescent="0.2"/>
  <cols>
    <col min="1" max="1" width="35.71093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7.28515625" customWidth="1"/>
    <col min="10" max="10" width="1.28515625" customWidth="1"/>
    <col min="11" max="11" width="10.42578125" customWidth="1"/>
    <col min="12" max="12" width="1.28515625" customWidth="1"/>
    <col min="13" max="13" width="17.28515625" customWidth="1"/>
    <col min="14" max="14" width="0.28515625" customWidth="1"/>
  </cols>
  <sheetData>
    <row r="1" spans="1:13" ht="30" customHeight="1" x14ac:dyDescent="0.2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30" customHeight="1" x14ac:dyDescent="0.2">
      <c r="A2" s="125" t="s">
        <v>158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30" customHeight="1" x14ac:dyDescent="0.2">
      <c r="A4" s="119" t="s">
        <v>286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30" customHeight="1" x14ac:dyDescent="0.2">
      <c r="A5" s="130" t="s">
        <v>159</v>
      </c>
      <c r="C5" s="130" t="s">
        <v>168</v>
      </c>
      <c r="D5" s="130"/>
      <c r="E5" s="130"/>
      <c r="F5" s="130"/>
      <c r="G5" s="130"/>
      <c r="I5" s="130" t="s">
        <v>169</v>
      </c>
      <c r="J5" s="130"/>
      <c r="K5" s="130"/>
      <c r="L5" s="130"/>
      <c r="M5" s="130"/>
    </row>
    <row r="6" spans="1:13" ht="30" customHeight="1" x14ac:dyDescent="0.2">
      <c r="A6" s="130"/>
      <c r="C6" s="11" t="s">
        <v>284</v>
      </c>
      <c r="D6" s="2"/>
      <c r="E6" s="11" t="s">
        <v>264</v>
      </c>
      <c r="F6" s="2"/>
      <c r="G6" s="11" t="s">
        <v>285</v>
      </c>
      <c r="I6" s="11" t="s">
        <v>284</v>
      </c>
      <c r="J6" s="2"/>
      <c r="K6" s="11" t="s">
        <v>264</v>
      </c>
      <c r="L6" s="2"/>
      <c r="M6" s="11" t="s">
        <v>285</v>
      </c>
    </row>
    <row r="7" spans="1:13" ht="30" customHeight="1" x14ac:dyDescent="0.2">
      <c r="A7" s="4" t="s">
        <v>154</v>
      </c>
      <c r="C7" s="19">
        <v>2074890</v>
      </c>
      <c r="D7" s="18"/>
      <c r="E7" s="19">
        <v>0</v>
      </c>
      <c r="F7" s="18"/>
      <c r="G7" s="19">
        <f>C7+E7</f>
        <v>2074890</v>
      </c>
      <c r="H7" s="18"/>
      <c r="I7" s="19">
        <v>3067983</v>
      </c>
      <c r="J7" s="18"/>
      <c r="K7" s="19">
        <v>0</v>
      </c>
      <c r="L7" s="18"/>
      <c r="M7" s="19">
        <f t="shared" ref="M7:M11" si="0">I7+K7</f>
        <v>3067983</v>
      </c>
    </row>
    <row r="8" spans="1:13" ht="30" customHeight="1" x14ac:dyDescent="0.2">
      <c r="A8" s="6" t="s">
        <v>155</v>
      </c>
      <c r="C8" s="20">
        <v>134523</v>
      </c>
      <c r="D8" s="18"/>
      <c r="E8" s="20">
        <v>0</v>
      </c>
      <c r="F8" s="18"/>
      <c r="G8" s="20">
        <f t="shared" ref="G8:G11" si="1">C8+E8</f>
        <v>134523</v>
      </c>
      <c r="H8" s="18"/>
      <c r="I8" s="20">
        <v>16753652417</v>
      </c>
      <c r="J8" s="18"/>
      <c r="K8" s="20">
        <v>0</v>
      </c>
      <c r="L8" s="18"/>
      <c r="M8" s="20">
        <f t="shared" si="0"/>
        <v>16753652417</v>
      </c>
    </row>
    <row r="9" spans="1:13" ht="30" customHeight="1" x14ac:dyDescent="0.2">
      <c r="A9" s="6" t="s">
        <v>256</v>
      </c>
      <c r="C9" s="20">
        <v>0</v>
      </c>
      <c r="D9" s="18"/>
      <c r="E9" s="20">
        <v>0</v>
      </c>
      <c r="F9" s="18"/>
      <c r="G9" s="20">
        <f t="shared" si="1"/>
        <v>0</v>
      </c>
      <c r="H9" s="18"/>
      <c r="I9" s="20">
        <v>2242</v>
      </c>
      <c r="J9" s="18"/>
      <c r="K9" s="20">
        <v>0</v>
      </c>
      <c r="L9" s="18"/>
      <c r="M9" s="20">
        <f t="shared" si="0"/>
        <v>2242</v>
      </c>
    </row>
    <row r="10" spans="1:13" ht="30" customHeight="1" x14ac:dyDescent="0.2">
      <c r="A10" s="6" t="s">
        <v>156</v>
      </c>
      <c r="C10" s="20">
        <v>22852</v>
      </c>
      <c r="D10" s="18"/>
      <c r="E10" s="20">
        <v>0</v>
      </c>
      <c r="F10" s="18"/>
      <c r="G10" s="20">
        <f t="shared" si="1"/>
        <v>22852</v>
      </c>
      <c r="H10" s="18"/>
      <c r="I10" s="20">
        <v>570937</v>
      </c>
      <c r="J10" s="18"/>
      <c r="K10" s="20">
        <v>0</v>
      </c>
      <c r="L10" s="18"/>
      <c r="M10" s="20">
        <f t="shared" si="0"/>
        <v>570937</v>
      </c>
    </row>
    <row r="11" spans="1:13" ht="30" customHeight="1" x14ac:dyDescent="0.2">
      <c r="A11" s="6" t="s">
        <v>157</v>
      </c>
      <c r="C11" s="20">
        <v>14636</v>
      </c>
      <c r="D11" s="18"/>
      <c r="E11" s="20">
        <v>0</v>
      </c>
      <c r="F11" s="18"/>
      <c r="G11" s="20">
        <f t="shared" si="1"/>
        <v>14636</v>
      </c>
      <c r="H11" s="18"/>
      <c r="I11" s="20">
        <v>2079633139</v>
      </c>
      <c r="J11" s="18"/>
      <c r="K11" s="20">
        <v>0</v>
      </c>
      <c r="L11" s="18"/>
      <c r="M11" s="20">
        <f t="shared" si="0"/>
        <v>2079633139</v>
      </c>
    </row>
    <row r="12" spans="1:13" ht="30" customHeight="1" x14ac:dyDescent="0.2">
      <c r="A12" s="12"/>
      <c r="C12" s="16">
        <f>SUM(C7:C11)</f>
        <v>2246901</v>
      </c>
      <c r="D12" s="17"/>
      <c r="E12" s="16">
        <v>0</v>
      </c>
      <c r="F12" s="17"/>
      <c r="G12" s="16">
        <f>SUM(G7:G11)</f>
        <v>2246901</v>
      </c>
      <c r="H12" s="17"/>
      <c r="I12" s="16">
        <f>SUM(I7:I11)</f>
        <v>18836926718</v>
      </c>
      <c r="J12" s="17"/>
      <c r="K12" s="16">
        <v>0</v>
      </c>
      <c r="L12" s="17"/>
      <c r="M12" s="16">
        <f>SUM(M7:M11)</f>
        <v>18836926718</v>
      </c>
    </row>
  </sheetData>
  <mergeCells count="8">
    <mergeCell ref="A1:M1"/>
    <mergeCell ref="A2:M2"/>
    <mergeCell ref="A3:M3"/>
    <mergeCell ref="A5:A6"/>
    <mergeCell ref="C5:G5"/>
    <mergeCell ref="I5:M5"/>
    <mergeCell ref="A4:J4"/>
    <mergeCell ref="K4:M4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61"/>
  <sheetViews>
    <sheetView rightToLeft="1" tabSelected="1" topLeftCell="A43" workbookViewId="0">
      <selection activeCell="A54" sqref="A54:C54"/>
    </sheetView>
  </sheetViews>
  <sheetFormatPr defaultRowHeight="30" customHeight="1" x14ac:dyDescent="0.2"/>
  <cols>
    <col min="1" max="2" width="2.5703125" style="76" customWidth="1"/>
    <col min="3" max="3" width="25" style="76" customWidth="1"/>
    <col min="4" max="5" width="1.28515625" style="76" customWidth="1"/>
    <col min="6" max="6" width="14.28515625" style="76" bestFit="1" customWidth="1"/>
    <col min="7" max="7" width="1.28515625" style="76" customWidth="1"/>
    <col min="8" max="8" width="19.7109375" style="76" customWidth="1"/>
    <col min="9" max="9" width="1.28515625" style="76" customWidth="1"/>
    <col min="10" max="10" width="18.7109375" style="76" customWidth="1"/>
    <col min="11" max="11" width="1.28515625" style="76" customWidth="1"/>
    <col min="12" max="12" width="13" style="76" customWidth="1"/>
    <col min="13" max="13" width="1.28515625" style="76" customWidth="1"/>
    <col min="14" max="14" width="19.5703125" style="76" customWidth="1"/>
    <col min="15" max="15" width="1.28515625" style="76" customWidth="1"/>
    <col min="16" max="16" width="14.5703125" style="81" customWidth="1"/>
    <col min="17" max="17" width="1.28515625" style="76" customWidth="1"/>
    <col min="18" max="18" width="19.28515625" style="76" customWidth="1"/>
    <col min="19" max="19" width="1.28515625" style="76" customWidth="1"/>
    <col min="20" max="20" width="15.5703125" style="76" customWidth="1"/>
    <col min="21" max="21" width="1.28515625" style="76" customWidth="1"/>
    <col min="22" max="22" width="10.5703125" style="76" customWidth="1"/>
    <col min="23" max="23" width="1.28515625" style="76" customWidth="1"/>
    <col min="24" max="24" width="19.28515625" style="76" bestFit="1" customWidth="1"/>
    <col min="25" max="25" width="1.28515625" style="76" customWidth="1"/>
    <col min="26" max="26" width="19.42578125" style="76" bestFit="1" customWidth="1"/>
    <col min="27" max="27" width="1.28515625" style="76" customWidth="1"/>
    <col min="28" max="28" width="15.5703125" style="76" customWidth="1"/>
    <col min="29" max="29" width="0.28515625" style="76" customWidth="1"/>
    <col min="30" max="16384" width="9.140625" style="76"/>
  </cols>
  <sheetData>
    <row r="1" spans="1:28" s="75" customFormat="1" ht="30" customHeight="1" x14ac:dyDescent="0.2">
      <c r="A1" s="118" t="s">
        <v>333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28" s="75" customFormat="1" ht="30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pans="1:28" s="75" customFormat="1" ht="30" customHeight="1" x14ac:dyDescent="0.2">
      <c r="A3" s="118" t="s">
        <v>351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1:28" ht="30" customHeight="1" x14ac:dyDescent="0.2">
      <c r="A4" s="119" t="s">
        <v>340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</row>
    <row r="5" spans="1:28" ht="30" customHeight="1" x14ac:dyDescent="0.2">
      <c r="A5" s="119" t="s">
        <v>341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</row>
    <row r="6" spans="1:28" ht="30" customHeight="1" x14ac:dyDescent="0.2">
      <c r="F6" s="117" t="s">
        <v>4</v>
      </c>
      <c r="G6" s="117"/>
      <c r="H6" s="117"/>
      <c r="I6" s="117"/>
      <c r="J6" s="117"/>
      <c r="L6" s="117" t="s">
        <v>3</v>
      </c>
      <c r="M6" s="117"/>
      <c r="N6" s="117"/>
      <c r="O6" s="117"/>
      <c r="P6" s="117"/>
      <c r="Q6" s="117"/>
      <c r="R6" s="117"/>
      <c r="T6" s="117" t="s">
        <v>352</v>
      </c>
      <c r="U6" s="117"/>
      <c r="V6" s="117"/>
      <c r="W6" s="117"/>
      <c r="X6" s="117"/>
      <c r="Y6" s="117"/>
      <c r="Z6" s="117"/>
      <c r="AA6" s="117"/>
      <c r="AB6" s="117"/>
    </row>
    <row r="7" spans="1:28" ht="30" customHeight="1" x14ac:dyDescent="0.2">
      <c r="A7" s="118" t="s">
        <v>7</v>
      </c>
      <c r="B7" s="118"/>
      <c r="C7" s="118"/>
      <c r="E7" s="118" t="s">
        <v>8</v>
      </c>
      <c r="F7" s="118"/>
      <c r="G7" s="77"/>
      <c r="H7" s="116" t="s">
        <v>9</v>
      </c>
      <c r="I7" s="77"/>
      <c r="J7" s="116" t="s">
        <v>10</v>
      </c>
      <c r="L7" s="122" t="s">
        <v>5</v>
      </c>
      <c r="M7" s="122"/>
      <c r="N7" s="122"/>
      <c r="O7" s="77"/>
      <c r="P7" s="122" t="s">
        <v>6</v>
      </c>
      <c r="Q7" s="122"/>
      <c r="R7" s="122"/>
      <c r="T7" s="116" t="s">
        <v>8</v>
      </c>
      <c r="U7" s="77"/>
      <c r="V7" s="120" t="s">
        <v>12</v>
      </c>
      <c r="W7" s="77"/>
      <c r="X7" s="116" t="s">
        <v>9</v>
      </c>
      <c r="Y7" s="77"/>
      <c r="Z7" s="116" t="s">
        <v>10</v>
      </c>
      <c r="AA7" s="77"/>
      <c r="AB7" s="120" t="s">
        <v>13</v>
      </c>
    </row>
    <row r="8" spans="1:28" ht="30" customHeight="1" x14ac:dyDescent="0.2">
      <c r="A8" s="117"/>
      <c r="B8" s="117"/>
      <c r="C8" s="117"/>
      <c r="E8" s="117"/>
      <c r="F8" s="117"/>
      <c r="H8" s="117"/>
      <c r="J8" s="117"/>
      <c r="L8" s="73" t="s">
        <v>8</v>
      </c>
      <c r="M8" s="77"/>
      <c r="N8" s="73" t="s">
        <v>9</v>
      </c>
      <c r="P8" s="74" t="s">
        <v>8</v>
      </c>
      <c r="Q8" s="77"/>
      <c r="R8" s="73" t="s">
        <v>11</v>
      </c>
      <c r="T8" s="117"/>
      <c r="V8" s="121"/>
      <c r="X8" s="117"/>
      <c r="Z8" s="117"/>
      <c r="AB8" s="121"/>
    </row>
    <row r="9" spans="1:28" ht="30" customHeight="1" x14ac:dyDescent="0.2">
      <c r="A9" s="114" t="s">
        <v>15</v>
      </c>
      <c r="B9" s="114"/>
      <c r="C9" s="114"/>
      <c r="E9" s="115">
        <v>179369856</v>
      </c>
      <c r="F9" s="115"/>
      <c r="H9" s="78">
        <v>90838557630</v>
      </c>
      <c r="J9" s="78">
        <v>64735844242.610901</v>
      </c>
      <c r="L9" s="78">
        <v>70618872</v>
      </c>
      <c r="N9" s="78">
        <v>23448556317</v>
      </c>
      <c r="P9" s="79">
        <v>249988728</v>
      </c>
      <c r="R9" s="78">
        <v>0</v>
      </c>
      <c r="T9" s="78">
        <f>E9+L9-P9</f>
        <v>0</v>
      </c>
      <c r="V9" s="78">
        <v>0</v>
      </c>
      <c r="X9" s="78">
        <v>0</v>
      </c>
      <c r="Z9" s="78">
        <v>0</v>
      </c>
      <c r="AB9" s="80">
        <f>Z9/4023069104587</f>
        <v>0</v>
      </c>
    </row>
    <row r="10" spans="1:28" ht="30" customHeight="1" x14ac:dyDescent="0.2">
      <c r="A10" s="114" t="s">
        <v>16</v>
      </c>
      <c r="B10" s="114"/>
      <c r="C10" s="114"/>
      <c r="E10" s="115">
        <v>218178269</v>
      </c>
      <c r="F10" s="115"/>
      <c r="H10" s="78">
        <v>325331430085</v>
      </c>
      <c r="J10" s="78">
        <v>376937628224.44397</v>
      </c>
      <c r="L10" s="78">
        <v>14600000</v>
      </c>
      <c r="N10" s="78">
        <v>25029851208</v>
      </c>
      <c r="P10" s="79">
        <v>1740274</v>
      </c>
      <c r="R10" s="78">
        <v>2682698641</v>
      </c>
      <c r="T10" s="78">
        <f t="shared" ref="T10:T49" si="0">E10+L10-P10</f>
        <v>231037995</v>
      </c>
      <c r="V10" s="78">
        <v>1562</v>
      </c>
      <c r="X10" s="78">
        <v>347741944740</v>
      </c>
      <c r="Z10" s="78">
        <v>358734104168</v>
      </c>
      <c r="AB10" s="80">
        <f t="shared" ref="AB10:AB49" si="1">Z10/4023069104587</f>
        <v>8.9169262282614181E-2</v>
      </c>
    </row>
    <row r="11" spans="1:28" ht="30" customHeight="1" x14ac:dyDescent="0.2">
      <c r="A11" s="114" t="s">
        <v>18</v>
      </c>
      <c r="B11" s="114"/>
      <c r="C11" s="114"/>
      <c r="E11" s="115">
        <v>1</v>
      </c>
      <c r="F11" s="115"/>
      <c r="H11" s="78">
        <v>597</v>
      </c>
      <c r="J11" s="78">
        <v>607.36455000000001</v>
      </c>
      <c r="L11" s="78">
        <v>0</v>
      </c>
      <c r="N11" s="78">
        <v>0</v>
      </c>
      <c r="P11" s="79">
        <v>0</v>
      </c>
      <c r="R11" s="78">
        <v>0</v>
      </c>
      <c r="T11" s="78">
        <f t="shared" si="0"/>
        <v>1</v>
      </c>
      <c r="V11" s="78">
        <v>581</v>
      </c>
      <c r="X11" s="78">
        <v>597</v>
      </c>
      <c r="Z11" s="78">
        <v>578</v>
      </c>
      <c r="AB11" s="80">
        <f t="shared" si="1"/>
        <v>1.436714073195957E-10</v>
      </c>
    </row>
    <row r="12" spans="1:28" ht="30" customHeight="1" x14ac:dyDescent="0.2">
      <c r="A12" s="114" t="s">
        <v>19</v>
      </c>
      <c r="B12" s="114"/>
      <c r="C12" s="114"/>
      <c r="E12" s="115">
        <v>5750000</v>
      </c>
      <c r="F12" s="115"/>
      <c r="H12" s="78">
        <v>19947195032</v>
      </c>
      <c r="J12" s="78">
        <v>19862361562.5</v>
      </c>
      <c r="L12" s="78">
        <v>3200000</v>
      </c>
      <c r="N12" s="78">
        <v>12571404393</v>
      </c>
      <c r="P12" s="79">
        <v>7200000</v>
      </c>
      <c r="R12" s="78">
        <v>26932393179</v>
      </c>
      <c r="T12" s="78">
        <f t="shared" si="0"/>
        <v>1750000</v>
      </c>
      <c r="V12" s="78">
        <v>3783</v>
      </c>
      <c r="X12" s="78">
        <v>6358385359</v>
      </c>
      <c r="Z12" s="78">
        <v>6580859513</v>
      </c>
      <c r="AB12" s="80">
        <f t="shared" si="1"/>
        <v>1.635780878209791E-3</v>
      </c>
    </row>
    <row r="13" spans="1:28" ht="30" customHeight="1" x14ac:dyDescent="0.2">
      <c r="A13" s="114" t="s">
        <v>20</v>
      </c>
      <c r="B13" s="114"/>
      <c r="C13" s="114"/>
      <c r="E13" s="115">
        <v>3599999</v>
      </c>
      <c r="F13" s="115"/>
      <c r="H13" s="78">
        <v>12758625720</v>
      </c>
      <c r="J13" s="78">
        <v>12904355895.4557</v>
      </c>
      <c r="L13" s="78">
        <v>0</v>
      </c>
      <c r="N13" s="78">
        <v>0</v>
      </c>
      <c r="P13" s="79">
        <v>3599999</v>
      </c>
      <c r="R13" s="78">
        <v>13285083249</v>
      </c>
      <c r="T13" s="78">
        <f t="shared" si="0"/>
        <v>0</v>
      </c>
      <c r="V13" s="78">
        <v>0</v>
      </c>
      <c r="X13" s="78">
        <v>0</v>
      </c>
      <c r="Z13" s="78">
        <v>0</v>
      </c>
      <c r="AB13" s="80">
        <f t="shared" si="1"/>
        <v>0</v>
      </c>
    </row>
    <row r="14" spans="1:28" ht="30" customHeight="1" x14ac:dyDescent="0.2">
      <c r="A14" s="114" t="s">
        <v>21</v>
      </c>
      <c r="B14" s="114"/>
      <c r="C14" s="114"/>
      <c r="E14" s="115">
        <v>70000000</v>
      </c>
      <c r="F14" s="115"/>
      <c r="H14" s="78">
        <v>42014952946</v>
      </c>
      <c r="J14" s="78">
        <v>40497597000</v>
      </c>
      <c r="L14" s="78">
        <v>0</v>
      </c>
      <c r="N14" s="78">
        <v>0</v>
      </c>
      <c r="P14" s="79">
        <v>70000000</v>
      </c>
      <c r="R14" s="78">
        <v>37436135039</v>
      </c>
      <c r="T14" s="78">
        <f>E14+L14-P14</f>
        <v>0</v>
      </c>
      <c r="V14" s="78">
        <v>0</v>
      </c>
      <c r="X14" s="78">
        <v>0</v>
      </c>
      <c r="Z14" s="78">
        <v>0</v>
      </c>
      <c r="AB14" s="80">
        <f t="shared" si="1"/>
        <v>0</v>
      </c>
    </row>
    <row r="15" spans="1:28" ht="30" customHeight="1" x14ac:dyDescent="0.2">
      <c r="A15" s="114" t="s">
        <v>23</v>
      </c>
      <c r="B15" s="114"/>
      <c r="C15" s="114"/>
      <c r="E15" s="115">
        <v>1200000</v>
      </c>
      <c r="F15" s="115"/>
      <c r="H15" s="78">
        <v>3558659359</v>
      </c>
      <c r="J15" s="78">
        <v>3601244340</v>
      </c>
      <c r="L15" s="78">
        <v>0</v>
      </c>
      <c r="N15" s="78">
        <v>0</v>
      </c>
      <c r="P15" s="79">
        <v>1200000</v>
      </c>
      <c r="R15" s="78">
        <v>3806333276</v>
      </c>
      <c r="T15" s="78">
        <f t="shared" si="0"/>
        <v>0</v>
      </c>
      <c r="V15" s="78">
        <v>0</v>
      </c>
      <c r="X15" s="78">
        <v>0</v>
      </c>
      <c r="Z15" s="78">
        <v>0</v>
      </c>
      <c r="AB15" s="80">
        <f t="shared" si="1"/>
        <v>0</v>
      </c>
    </row>
    <row r="16" spans="1:28" ht="30" customHeight="1" x14ac:dyDescent="0.2">
      <c r="A16" s="114" t="s">
        <v>25</v>
      </c>
      <c r="B16" s="114"/>
      <c r="C16" s="114"/>
      <c r="E16" s="115">
        <v>28599985</v>
      </c>
      <c r="F16" s="115"/>
      <c r="H16" s="78">
        <v>77200534930</v>
      </c>
      <c r="J16" s="78">
        <v>74343966458.388702</v>
      </c>
      <c r="L16" s="78">
        <v>249988728</v>
      </c>
      <c r="N16" s="78">
        <v>0</v>
      </c>
      <c r="P16" s="79">
        <v>28500000</v>
      </c>
      <c r="R16" s="78">
        <v>69909011570</v>
      </c>
      <c r="T16" s="78">
        <f>E16+L16-P16</f>
        <v>250088713</v>
      </c>
      <c r="V16" s="78">
        <v>2467</v>
      </c>
      <c r="X16" s="78">
        <v>617264190271</v>
      </c>
      <c r="Z16" s="78">
        <v>613297890284</v>
      </c>
      <c r="AB16" s="80">
        <f t="shared" si="1"/>
        <v>0.15244527855232054</v>
      </c>
    </row>
    <row r="17" spans="1:28" ht="30" customHeight="1" x14ac:dyDescent="0.2">
      <c r="A17" s="114" t="s">
        <v>26</v>
      </c>
      <c r="B17" s="114"/>
      <c r="C17" s="114"/>
      <c r="E17" s="115">
        <v>105194904</v>
      </c>
      <c r="F17" s="115"/>
      <c r="H17" s="78">
        <v>342097536797</v>
      </c>
      <c r="J17" s="78">
        <v>457175643172.28601</v>
      </c>
      <c r="L17" s="78">
        <v>0</v>
      </c>
      <c r="N17" s="78">
        <v>0</v>
      </c>
      <c r="P17" s="79">
        <v>4576980</v>
      </c>
      <c r="R17" s="78">
        <v>18342091164</v>
      </c>
      <c r="T17" s="78">
        <f>E17+L17-P17</f>
        <v>100617924</v>
      </c>
      <c r="V17" s="78">
        <v>4020</v>
      </c>
      <c r="X17" s="78">
        <v>327213036456</v>
      </c>
      <c r="Z17" s="78">
        <v>402077374356</v>
      </c>
      <c r="AB17" s="80">
        <f t="shared" si="1"/>
        <v>9.9942945026114935E-2</v>
      </c>
    </row>
    <row r="18" spans="1:28" ht="30" customHeight="1" x14ac:dyDescent="0.2">
      <c r="A18" s="114" t="s">
        <v>28</v>
      </c>
      <c r="B18" s="114"/>
      <c r="C18" s="114"/>
      <c r="E18" s="115">
        <v>1905000</v>
      </c>
      <c r="F18" s="115"/>
      <c r="H18" s="78">
        <v>3198369721</v>
      </c>
      <c r="J18" s="78">
        <v>4811803400.25</v>
      </c>
      <c r="L18" s="78">
        <v>0</v>
      </c>
      <c r="N18" s="78">
        <v>0</v>
      </c>
      <c r="P18" s="79">
        <v>0</v>
      </c>
      <c r="R18" s="78">
        <v>0</v>
      </c>
      <c r="T18" s="78">
        <f t="shared" si="0"/>
        <v>1905000</v>
      </c>
      <c r="V18" s="78">
        <v>2109</v>
      </c>
      <c r="X18" s="78">
        <v>3198369721</v>
      </c>
      <c r="Z18" s="78">
        <v>3993740012</v>
      </c>
      <c r="AB18" s="80">
        <f t="shared" si="1"/>
        <v>9.9270977161352767E-4</v>
      </c>
    </row>
    <row r="19" spans="1:28" ht="30" customHeight="1" x14ac:dyDescent="0.2">
      <c r="A19" s="114" t="s">
        <v>30</v>
      </c>
      <c r="B19" s="114"/>
      <c r="C19" s="114"/>
      <c r="E19" s="115">
        <v>27199981</v>
      </c>
      <c r="F19" s="115"/>
      <c r="H19" s="78">
        <v>77965607119</v>
      </c>
      <c r="J19" s="78">
        <v>74544155048.678802</v>
      </c>
      <c r="L19" s="78">
        <v>6000000</v>
      </c>
      <c r="N19" s="78">
        <v>15751737630</v>
      </c>
      <c r="P19" s="79">
        <v>23600000</v>
      </c>
      <c r="R19" s="78">
        <v>57544484111</v>
      </c>
      <c r="T19" s="78">
        <f>E19+L19-P19</f>
        <v>9599981</v>
      </c>
      <c r="V19" s="78">
        <v>2495</v>
      </c>
      <c r="X19" s="78">
        <v>27098953131</v>
      </c>
      <c r="Z19" s="78">
        <v>23809438477</v>
      </c>
      <c r="AB19" s="80">
        <f t="shared" si="1"/>
        <v>5.9182275665742579E-3</v>
      </c>
    </row>
    <row r="20" spans="1:28" ht="30" customHeight="1" x14ac:dyDescent="0.2">
      <c r="A20" s="114" t="s">
        <v>31</v>
      </c>
      <c r="B20" s="114"/>
      <c r="C20" s="114"/>
      <c r="E20" s="115">
        <v>6862997</v>
      </c>
      <c r="F20" s="115"/>
      <c r="H20" s="78">
        <v>139036921069</v>
      </c>
      <c r="J20" s="78">
        <v>146676486608.77499</v>
      </c>
      <c r="L20" s="78">
        <v>800000</v>
      </c>
      <c r="N20" s="78">
        <v>16624582577</v>
      </c>
      <c r="P20" s="79">
        <v>1735844</v>
      </c>
      <c r="R20" s="78">
        <v>36886227252</v>
      </c>
      <c r="T20" s="78">
        <f>E20+L20-P20</f>
        <v>5927153</v>
      </c>
      <c r="V20" s="78">
        <v>20950</v>
      </c>
      <c r="X20" s="78">
        <v>120400614585</v>
      </c>
      <c r="Z20" s="78">
        <v>123435020911</v>
      </c>
      <c r="AB20" s="80">
        <f t="shared" si="1"/>
        <v>3.0681804786863481E-2</v>
      </c>
    </row>
    <row r="21" spans="1:28" ht="30" customHeight="1" x14ac:dyDescent="0.2">
      <c r="A21" s="114" t="s">
        <v>33</v>
      </c>
      <c r="B21" s="114"/>
      <c r="C21" s="114"/>
      <c r="E21" s="115">
        <v>554</v>
      </c>
      <c r="F21" s="115"/>
      <c r="H21" s="78">
        <v>5495124</v>
      </c>
      <c r="J21" s="78">
        <v>8987484.3839999996</v>
      </c>
      <c r="L21" s="78">
        <v>0</v>
      </c>
      <c r="N21" s="78">
        <v>0</v>
      </c>
      <c r="P21" s="79">
        <v>0</v>
      </c>
      <c r="R21" s="78">
        <v>0</v>
      </c>
      <c r="T21" s="78">
        <f t="shared" si="0"/>
        <v>554</v>
      </c>
      <c r="V21" s="78">
        <v>16150</v>
      </c>
      <c r="X21" s="78">
        <v>5495124</v>
      </c>
      <c r="Z21" s="78">
        <v>8893865</v>
      </c>
      <c r="AB21" s="80">
        <f t="shared" si="1"/>
        <v>2.2107164378209271E-6</v>
      </c>
    </row>
    <row r="22" spans="1:28" ht="30" customHeight="1" x14ac:dyDescent="0.2">
      <c r="A22" s="114" t="s">
        <v>34</v>
      </c>
      <c r="B22" s="114"/>
      <c r="C22" s="114"/>
      <c r="E22" s="115">
        <v>35800</v>
      </c>
      <c r="F22" s="115"/>
      <c r="H22" s="78">
        <v>1851585113</v>
      </c>
      <c r="J22" s="78">
        <v>1966181198</v>
      </c>
      <c r="L22" s="78">
        <v>0</v>
      </c>
      <c r="N22" s="78">
        <v>0</v>
      </c>
      <c r="P22" s="79">
        <v>0</v>
      </c>
      <c r="R22" s="78">
        <v>0</v>
      </c>
      <c r="T22" s="78">
        <f t="shared" si="0"/>
        <v>35800</v>
      </c>
      <c r="V22" s="78">
        <v>52300</v>
      </c>
      <c r="X22" s="78">
        <v>1851585113</v>
      </c>
      <c r="Z22" s="78">
        <v>1861199577</v>
      </c>
      <c r="AB22" s="80">
        <f t="shared" si="1"/>
        <v>4.6263176908343634E-4</v>
      </c>
    </row>
    <row r="23" spans="1:28" ht="30" customHeight="1" x14ac:dyDescent="0.2">
      <c r="A23" s="114" t="s">
        <v>36</v>
      </c>
      <c r="B23" s="114"/>
      <c r="C23" s="114"/>
      <c r="E23" s="115">
        <v>200000</v>
      </c>
      <c r="F23" s="115"/>
      <c r="H23" s="78">
        <v>1121016960</v>
      </c>
      <c r="J23" s="78">
        <v>1479146400</v>
      </c>
      <c r="L23" s="78">
        <v>0</v>
      </c>
      <c r="N23" s="78">
        <v>0</v>
      </c>
      <c r="P23" s="79">
        <v>0</v>
      </c>
      <c r="R23" s="78">
        <v>0</v>
      </c>
      <c r="T23" s="78">
        <f t="shared" si="0"/>
        <v>200000</v>
      </c>
      <c r="V23" s="78">
        <v>7190</v>
      </c>
      <c r="X23" s="78">
        <v>1121016960</v>
      </c>
      <c r="Z23" s="78">
        <v>1429443900</v>
      </c>
      <c r="AB23" s="80">
        <f t="shared" si="1"/>
        <v>3.553117937671478E-4</v>
      </c>
    </row>
    <row r="24" spans="1:28" ht="30" customHeight="1" x14ac:dyDescent="0.2">
      <c r="A24" s="114" t="s">
        <v>37</v>
      </c>
      <c r="B24" s="114"/>
      <c r="C24" s="114"/>
      <c r="E24" s="115">
        <v>13000000</v>
      </c>
      <c r="F24" s="115"/>
      <c r="H24" s="78">
        <v>36283000000</v>
      </c>
      <c r="J24" s="78">
        <v>29166421050</v>
      </c>
      <c r="L24" s="78">
        <v>0</v>
      </c>
      <c r="N24" s="78">
        <v>0</v>
      </c>
      <c r="P24" s="79">
        <v>13000000</v>
      </c>
      <c r="R24" s="78">
        <v>0</v>
      </c>
      <c r="T24" s="78">
        <f>E24+L24-P24</f>
        <v>0</v>
      </c>
      <c r="V24" s="78">
        <v>0</v>
      </c>
      <c r="X24" s="78">
        <v>0</v>
      </c>
      <c r="Z24" s="78">
        <v>0</v>
      </c>
      <c r="AB24" s="80">
        <f t="shared" si="1"/>
        <v>0</v>
      </c>
    </row>
    <row r="25" spans="1:28" ht="30" customHeight="1" x14ac:dyDescent="0.2">
      <c r="A25" s="114" t="s">
        <v>41</v>
      </c>
      <c r="B25" s="114"/>
      <c r="C25" s="114"/>
      <c r="E25" s="115">
        <v>591</v>
      </c>
      <c r="F25" s="115"/>
      <c r="H25" s="78">
        <v>8230016</v>
      </c>
      <c r="J25" s="78">
        <v>7384668.2235000003</v>
      </c>
      <c r="L25" s="78">
        <v>0</v>
      </c>
      <c r="N25" s="78">
        <v>0</v>
      </c>
      <c r="P25" s="79">
        <v>0</v>
      </c>
      <c r="R25" s="78">
        <v>0</v>
      </c>
      <c r="T25" s="78">
        <f t="shared" si="0"/>
        <v>591</v>
      </c>
      <c r="V25" s="78">
        <v>12620</v>
      </c>
      <c r="X25" s="78">
        <v>8230016</v>
      </c>
      <c r="Z25" s="78">
        <v>7414042</v>
      </c>
      <c r="AB25" s="80">
        <f t="shared" si="1"/>
        <v>1.8428820900806054E-6</v>
      </c>
    </row>
    <row r="26" spans="1:28" ht="30" customHeight="1" x14ac:dyDescent="0.2">
      <c r="A26" s="114" t="s">
        <v>331</v>
      </c>
      <c r="B26" s="114"/>
      <c r="C26" s="114"/>
      <c r="E26" s="115">
        <v>40000000</v>
      </c>
      <c r="F26" s="115"/>
      <c r="H26" s="78">
        <v>155759659870</v>
      </c>
      <c r="J26" s="78">
        <v>186881400000</v>
      </c>
      <c r="L26" s="78">
        <v>34426654</v>
      </c>
      <c r="N26" s="78">
        <v>29197069674</v>
      </c>
      <c r="P26" s="79">
        <v>2180748</v>
      </c>
      <c r="R26" s="78">
        <v>10596884592</v>
      </c>
      <c r="T26" s="78">
        <f t="shared" si="0"/>
        <v>72245906</v>
      </c>
      <c r="V26" s="78">
        <v>2799</v>
      </c>
      <c r="X26" s="78">
        <v>176388214562</v>
      </c>
      <c r="Z26" s="78">
        <v>201013103963</v>
      </c>
      <c r="AB26" s="80">
        <f t="shared" si="1"/>
        <v>4.9965113384159876E-2</v>
      </c>
    </row>
    <row r="27" spans="1:28" ht="30" customHeight="1" x14ac:dyDescent="0.2">
      <c r="A27" s="114" t="s">
        <v>43</v>
      </c>
      <c r="B27" s="114"/>
      <c r="C27" s="114"/>
      <c r="E27" s="115">
        <v>199997</v>
      </c>
      <c r="F27" s="115"/>
      <c r="H27" s="78">
        <v>1434079451</v>
      </c>
      <c r="J27" s="78">
        <v>1827036494.0415001</v>
      </c>
      <c r="L27" s="78">
        <v>0</v>
      </c>
      <c r="N27" s="78">
        <v>0</v>
      </c>
      <c r="P27" s="79">
        <v>0</v>
      </c>
      <c r="R27" s="78">
        <v>0</v>
      </c>
      <c r="T27" s="78">
        <f t="shared" si="0"/>
        <v>199997</v>
      </c>
      <c r="V27" s="78">
        <v>7750</v>
      </c>
      <c r="X27" s="78">
        <v>1434079451</v>
      </c>
      <c r="Z27" s="78">
        <v>1540754388</v>
      </c>
      <c r="AB27" s="80">
        <f t="shared" si="1"/>
        <v>3.8297984646678613E-4</v>
      </c>
    </row>
    <row r="28" spans="1:28" ht="30" customHeight="1" x14ac:dyDescent="0.2">
      <c r="A28" s="114" t="s">
        <v>44</v>
      </c>
      <c r="B28" s="114"/>
      <c r="C28" s="114"/>
      <c r="E28" s="115">
        <v>20850000</v>
      </c>
      <c r="F28" s="115"/>
      <c r="H28" s="78">
        <v>89183852250</v>
      </c>
      <c r="J28" s="78">
        <v>106738603875</v>
      </c>
      <c r="L28" s="78">
        <v>2800000</v>
      </c>
      <c r="N28" s="78">
        <v>14200882650</v>
      </c>
      <c r="P28" s="79">
        <v>5600000</v>
      </c>
      <c r="R28" s="78">
        <v>26453357075</v>
      </c>
      <c r="T28" s="78">
        <f t="shared" si="0"/>
        <v>18050000</v>
      </c>
      <c r="V28" s="78">
        <v>4612</v>
      </c>
      <c r="X28" s="78">
        <v>78964059779</v>
      </c>
      <c r="Z28" s="78">
        <v>82751282730</v>
      </c>
      <c r="AB28" s="80">
        <f t="shared" si="1"/>
        <v>2.0569192469413244E-2</v>
      </c>
    </row>
    <row r="29" spans="1:28" ht="30" customHeight="1" x14ac:dyDescent="0.2">
      <c r="A29" s="114" t="s">
        <v>47</v>
      </c>
      <c r="B29" s="114"/>
      <c r="C29" s="114"/>
      <c r="E29" s="115">
        <v>100000</v>
      </c>
      <c r="F29" s="115"/>
      <c r="H29" s="78">
        <v>177415228</v>
      </c>
      <c r="J29" s="78">
        <v>180817695</v>
      </c>
      <c r="L29" s="78">
        <v>0</v>
      </c>
      <c r="N29" s="78">
        <v>0</v>
      </c>
      <c r="P29" s="79">
        <v>0</v>
      </c>
      <c r="R29" s="78">
        <v>0</v>
      </c>
      <c r="T29" s="78">
        <f t="shared" si="0"/>
        <v>100000</v>
      </c>
      <c r="V29" s="78">
        <v>1716</v>
      </c>
      <c r="X29" s="78">
        <v>177415228</v>
      </c>
      <c r="Z29" s="78">
        <v>170578980</v>
      </c>
      <c r="AB29" s="80">
        <f t="shared" si="1"/>
        <v>4.2400211272908592E-5</v>
      </c>
    </row>
    <row r="30" spans="1:28" ht="30" customHeight="1" x14ac:dyDescent="0.2">
      <c r="A30" s="114" t="s">
        <v>48</v>
      </c>
      <c r="B30" s="114"/>
      <c r="C30" s="114"/>
      <c r="E30" s="115">
        <v>243157947</v>
      </c>
      <c r="F30" s="115"/>
      <c r="H30" s="78">
        <v>900415253250</v>
      </c>
      <c r="J30" s="78">
        <v>911009351544.65405</v>
      </c>
      <c r="L30" s="78">
        <v>0</v>
      </c>
      <c r="N30" s="78">
        <v>0</v>
      </c>
      <c r="P30" s="79">
        <v>2001390</v>
      </c>
      <c r="R30" s="78">
        <v>7311534563</v>
      </c>
      <c r="T30" s="78">
        <f>E30+L30-P30</f>
        <v>241156557</v>
      </c>
      <c r="V30" s="78">
        <v>3500</v>
      </c>
      <c r="X30" s="78">
        <v>893004094758</v>
      </c>
      <c r="Z30" s="78">
        <v>839025864200</v>
      </c>
      <c r="AB30" s="80">
        <f t="shared" si="1"/>
        <v>0.20855367938953975</v>
      </c>
    </row>
    <row r="31" spans="1:28" ht="30" customHeight="1" x14ac:dyDescent="0.2">
      <c r="A31" s="114" t="s">
        <v>49</v>
      </c>
      <c r="B31" s="114"/>
      <c r="C31" s="114"/>
      <c r="E31" s="115">
        <v>2</v>
      </c>
      <c r="F31" s="115"/>
      <c r="H31" s="78">
        <v>3238</v>
      </c>
      <c r="J31" s="78">
        <v>3467.2464</v>
      </c>
      <c r="L31" s="78">
        <v>0</v>
      </c>
      <c r="N31" s="78">
        <v>0</v>
      </c>
      <c r="P31" s="79">
        <v>0</v>
      </c>
      <c r="R31" s="78">
        <v>0</v>
      </c>
      <c r="T31" s="78">
        <f t="shared" si="0"/>
        <v>2</v>
      </c>
      <c r="V31" s="78">
        <v>1697</v>
      </c>
      <c r="X31" s="78">
        <v>3238</v>
      </c>
      <c r="Z31" s="78">
        <v>3374</v>
      </c>
      <c r="AB31" s="80">
        <f t="shared" si="1"/>
        <v>8.3866319774449112E-10</v>
      </c>
    </row>
    <row r="32" spans="1:28" ht="30" customHeight="1" x14ac:dyDescent="0.2">
      <c r="A32" s="114" t="s">
        <v>50</v>
      </c>
      <c r="B32" s="114"/>
      <c r="C32" s="114"/>
      <c r="E32" s="115">
        <v>107118218</v>
      </c>
      <c r="F32" s="115"/>
      <c r="H32" s="78">
        <v>477586238989</v>
      </c>
      <c r="J32" s="78">
        <v>360863650139.22803</v>
      </c>
      <c r="L32" s="78">
        <v>2000000</v>
      </c>
      <c r="N32" s="78">
        <v>6906603366</v>
      </c>
      <c r="P32" s="79">
        <v>49755656</v>
      </c>
      <c r="R32" s="78">
        <v>183053535164</v>
      </c>
      <c r="T32" s="78">
        <f t="shared" si="0"/>
        <v>59362562</v>
      </c>
      <c r="V32" s="78">
        <v>3620</v>
      </c>
      <c r="X32" s="78">
        <v>263574102658</v>
      </c>
      <c r="Z32" s="78">
        <v>213613864217</v>
      </c>
      <c r="AB32" s="80">
        <f t="shared" si="1"/>
        <v>5.3097239610784455E-2</v>
      </c>
    </row>
    <row r="33" spans="1:28" ht="30" customHeight="1" x14ac:dyDescent="0.2">
      <c r="A33" s="114" t="s">
        <v>342</v>
      </c>
      <c r="B33" s="114"/>
      <c r="C33" s="114"/>
      <c r="E33" s="115">
        <v>4600000</v>
      </c>
      <c r="F33" s="115"/>
      <c r="H33" s="78">
        <v>59042552451</v>
      </c>
      <c r="J33" s="78">
        <v>76408647300</v>
      </c>
      <c r="L33" s="78">
        <v>1000000</v>
      </c>
      <c r="N33" s="78">
        <v>16925692431</v>
      </c>
      <c r="P33" s="79">
        <v>5600000</v>
      </c>
      <c r="R33" s="78">
        <v>86422418345</v>
      </c>
      <c r="T33" s="78">
        <f>E33+L33-P33</f>
        <v>0</v>
      </c>
      <c r="V33" s="78">
        <v>0</v>
      </c>
      <c r="X33" s="78">
        <v>0</v>
      </c>
      <c r="Z33" s="78">
        <v>0</v>
      </c>
      <c r="AB33" s="80">
        <f t="shared" si="1"/>
        <v>0</v>
      </c>
    </row>
    <row r="34" spans="1:28" ht="30" customHeight="1" x14ac:dyDescent="0.2">
      <c r="A34" s="114" t="s">
        <v>52</v>
      </c>
      <c r="B34" s="114"/>
      <c r="C34" s="114"/>
      <c r="E34" s="115">
        <v>96819</v>
      </c>
      <c r="F34" s="115"/>
      <c r="H34" s="78">
        <v>355553570</v>
      </c>
      <c r="J34" s="78">
        <v>351479169.22140002</v>
      </c>
      <c r="L34" s="78">
        <v>0</v>
      </c>
      <c r="N34" s="78">
        <v>0</v>
      </c>
      <c r="P34" s="79">
        <v>96818</v>
      </c>
      <c r="R34" s="78">
        <v>347706975</v>
      </c>
      <c r="T34" s="78">
        <f>E34+L34-P34</f>
        <v>1</v>
      </c>
      <c r="V34" s="78">
        <v>3396</v>
      </c>
      <c r="X34" s="78">
        <v>3673</v>
      </c>
      <c r="Z34" s="78">
        <v>3376</v>
      </c>
      <c r="AB34" s="80">
        <f t="shared" si="1"/>
        <v>8.3916033064179077E-10</v>
      </c>
    </row>
    <row r="35" spans="1:28" ht="30" customHeight="1" x14ac:dyDescent="0.2">
      <c r="A35" s="114" t="s">
        <v>54</v>
      </c>
      <c r="B35" s="114"/>
      <c r="C35" s="114"/>
      <c r="E35" s="115">
        <v>4000</v>
      </c>
      <c r="F35" s="115"/>
      <c r="H35" s="78">
        <v>23498391779</v>
      </c>
      <c r="J35" s="78">
        <v>34716480000</v>
      </c>
      <c r="L35" s="78">
        <v>0</v>
      </c>
      <c r="N35" s="78">
        <v>0</v>
      </c>
      <c r="P35" s="79">
        <v>4000</v>
      </c>
      <c r="R35" s="78">
        <v>34299612073</v>
      </c>
      <c r="T35" s="78">
        <f t="shared" si="0"/>
        <v>0</v>
      </c>
      <c r="V35" s="78">
        <v>0</v>
      </c>
      <c r="X35" s="78">
        <v>0</v>
      </c>
      <c r="Z35" s="78">
        <v>0</v>
      </c>
      <c r="AB35" s="80">
        <f t="shared" si="1"/>
        <v>0</v>
      </c>
    </row>
    <row r="36" spans="1:28" ht="30" customHeight="1" x14ac:dyDescent="0.2">
      <c r="A36" s="114" t="s">
        <v>55</v>
      </c>
      <c r="B36" s="114"/>
      <c r="C36" s="114"/>
      <c r="E36" s="115">
        <v>12219</v>
      </c>
      <c r="F36" s="115"/>
      <c r="H36" s="78">
        <v>11618416355</v>
      </c>
      <c r="J36" s="78">
        <v>10739279100</v>
      </c>
      <c r="L36" s="78">
        <v>0</v>
      </c>
      <c r="N36" s="78">
        <v>0</v>
      </c>
      <c r="P36" s="79">
        <v>12219</v>
      </c>
      <c r="R36" s="78">
        <v>11017637084</v>
      </c>
      <c r="T36" s="78">
        <f t="shared" si="0"/>
        <v>0</v>
      </c>
      <c r="V36" s="78">
        <v>0</v>
      </c>
      <c r="X36" s="78">
        <v>0</v>
      </c>
      <c r="Z36" s="78">
        <v>0</v>
      </c>
      <c r="AB36" s="80">
        <f t="shared" si="1"/>
        <v>0</v>
      </c>
    </row>
    <row r="37" spans="1:28" ht="30" customHeight="1" x14ac:dyDescent="0.2">
      <c r="A37" s="114" t="s">
        <v>56</v>
      </c>
      <c r="B37" s="114"/>
      <c r="C37" s="114"/>
      <c r="E37" s="115">
        <v>660000</v>
      </c>
      <c r="F37" s="115"/>
      <c r="H37" s="78">
        <v>9540940966</v>
      </c>
      <c r="J37" s="78">
        <v>11632174290</v>
      </c>
      <c r="L37" s="78">
        <v>0</v>
      </c>
      <c r="N37" s="78">
        <v>0</v>
      </c>
      <c r="P37" s="79">
        <v>0</v>
      </c>
      <c r="R37" s="78">
        <v>0</v>
      </c>
      <c r="T37" s="78">
        <f t="shared" si="0"/>
        <v>660000</v>
      </c>
      <c r="V37" s="78">
        <v>19600</v>
      </c>
      <c r="X37" s="78">
        <v>9540940966</v>
      </c>
      <c r="Z37" s="78">
        <v>12859030800</v>
      </c>
      <c r="AB37" s="80">
        <f t="shared" si="1"/>
        <v>3.1963236190346478E-3</v>
      </c>
    </row>
    <row r="38" spans="1:28" ht="30" customHeight="1" x14ac:dyDescent="0.2">
      <c r="A38" s="114" t="s">
        <v>57</v>
      </c>
      <c r="B38" s="114"/>
      <c r="C38" s="114"/>
      <c r="E38" s="115">
        <v>90000000</v>
      </c>
      <c r="F38" s="115"/>
      <c r="H38" s="78">
        <v>546474082462</v>
      </c>
      <c r="J38" s="78">
        <v>609253245000</v>
      </c>
      <c r="L38" s="78">
        <v>0</v>
      </c>
      <c r="N38" s="78">
        <v>0</v>
      </c>
      <c r="P38" s="79">
        <v>14600000</v>
      </c>
      <c r="R38" s="78">
        <v>97798527092</v>
      </c>
      <c r="T38" s="78">
        <f>E38+L38-P38</f>
        <v>75400000</v>
      </c>
      <c r="V38" s="78">
        <v>6600</v>
      </c>
      <c r="X38" s="78">
        <v>457823842455</v>
      </c>
      <c r="Z38" s="78">
        <v>494679042000</v>
      </c>
      <c r="AB38" s="80">
        <f t="shared" si="1"/>
        <v>0.12296061269143492</v>
      </c>
    </row>
    <row r="39" spans="1:28" ht="30" customHeight="1" x14ac:dyDescent="0.2">
      <c r="A39" s="114" t="s">
        <v>59</v>
      </c>
      <c r="B39" s="114"/>
      <c r="C39" s="114"/>
      <c r="E39" s="115">
        <v>281250</v>
      </c>
      <c r="F39" s="115"/>
      <c r="H39" s="78">
        <v>2379283417</v>
      </c>
      <c r="J39" s="78">
        <v>5773256015.625</v>
      </c>
      <c r="L39" s="78">
        <v>0</v>
      </c>
      <c r="N39" s="78">
        <v>0</v>
      </c>
      <c r="P39" s="79">
        <v>0</v>
      </c>
      <c r="R39" s="78">
        <v>0</v>
      </c>
      <c r="T39" s="78">
        <f t="shared" si="0"/>
        <v>281250</v>
      </c>
      <c r="V39" s="78">
        <v>18200</v>
      </c>
      <c r="X39" s="78">
        <v>2379283417</v>
      </c>
      <c r="Z39" s="78">
        <v>5088293438</v>
      </c>
      <c r="AB39" s="80">
        <f t="shared" si="1"/>
        <v>1.2647790295718408E-3</v>
      </c>
    </row>
    <row r="40" spans="1:28" ht="30" customHeight="1" x14ac:dyDescent="0.2">
      <c r="A40" s="114" t="s">
        <v>60</v>
      </c>
      <c r="B40" s="114"/>
      <c r="C40" s="114"/>
      <c r="E40" s="115">
        <v>46308555</v>
      </c>
      <c r="F40" s="115"/>
      <c r="H40" s="78">
        <v>426228228558</v>
      </c>
      <c r="J40" s="78">
        <v>374708775455.685</v>
      </c>
      <c r="L40" s="78">
        <v>6096269</v>
      </c>
      <c r="N40" s="78">
        <v>46993619122</v>
      </c>
      <c r="P40" s="79">
        <v>2600000</v>
      </c>
      <c r="R40" s="78">
        <v>18453544265</v>
      </c>
      <c r="T40" s="78">
        <f t="shared" si="0"/>
        <v>49804824</v>
      </c>
      <c r="V40" s="78">
        <v>7260</v>
      </c>
      <c r="X40" s="78">
        <v>449734725333</v>
      </c>
      <c r="Z40" s="78">
        <v>359431603258</v>
      </c>
      <c r="AB40" s="80">
        <f t="shared" si="1"/>
        <v>8.9342637154351964E-2</v>
      </c>
    </row>
    <row r="41" spans="1:28" ht="30" customHeight="1" x14ac:dyDescent="0.2">
      <c r="A41" s="114" t="s">
        <v>61</v>
      </c>
      <c r="B41" s="114"/>
      <c r="C41" s="114"/>
      <c r="E41" s="115">
        <v>100000</v>
      </c>
      <c r="F41" s="115"/>
      <c r="H41" s="78">
        <v>1423181839</v>
      </c>
      <c r="J41" s="78">
        <v>1477158300</v>
      </c>
      <c r="L41" s="78">
        <v>0</v>
      </c>
      <c r="N41" s="78">
        <v>0</v>
      </c>
      <c r="P41" s="79">
        <v>0</v>
      </c>
      <c r="R41" s="78">
        <v>0</v>
      </c>
      <c r="T41" s="78">
        <f t="shared" si="0"/>
        <v>100000</v>
      </c>
      <c r="V41" s="78">
        <v>13060</v>
      </c>
      <c r="X41" s="78">
        <v>1423181839</v>
      </c>
      <c r="Z41" s="78">
        <v>1298229300</v>
      </c>
      <c r="AB41" s="80">
        <f t="shared" si="1"/>
        <v>3.2269624663414114E-4</v>
      </c>
    </row>
    <row r="42" spans="1:28" ht="30" customHeight="1" x14ac:dyDescent="0.2">
      <c r="A42" s="114" t="s">
        <v>63</v>
      </c>
      <c r="B42" s="114"/>
      <c r="C42" s="114"/>
      <c r="E42" s="115">
        <v>6800000</v>
      </c>
      <c r="F42" s="115"/>
      <c r="H42" s="78">
        <v>93897988793</v>
      </c>
      <c r="J42" s="78">
        <v>88279592400</v>
      </c>
      <c r="L42" s="78">
        <v>9791515</v>
      </c>
      <c r="N42" s="78">
        <v>63572367377</v>
      </c>
      <c r="P42" s="79">
        <v>0</v>
      </c>
      <c r="R42" s="78">
        <v>0</v>
      </c>
      <c r="T42" s="78">
        <f t="shared" si="0"/>
        <v>16591515</v>
      </c>
      <c r="V42" s="78">
        <v>8606</v>
      </c>
      <c r="X42" s="78">
        <v>157470356170</v>
      </c>
      <c r="Z42" s="78">
        <v>141936997950</v>
      </c>
      <c r="AB42" s="80">
        <f t="shared" si="1"/>
        <v>3.5280775512448216E-2</v>
      </c>
    </row>
    <row r="43" spans="1:28" ht="30" customHeight="1" x14ac:dyDescent="0.2">
      <c r="A43" s="114" t="s">
        <v>64</v>
      </c>
      <c r="B43" s="114"/>
      <c r="C43" s="114"/>
      <c r="E43" s="115">
        <v>5200000</v>
      </c>
      <c r="F43" s="115"/>
      <c r="H43" s="78">
        <v>19726539683</v>
      </c>
      <c r="J43" s="78">
        <v>16835628420</v>
      </c>
      <c r="L43" s="78">
        <v>0</v>
      </c>
      <c r="N43" s="78">
        <v>0</v>
      </c>
      <c r="P43" s="79">
        <v>3759145</v>
      </c>
      <c r="R43" s="78">
        <v>10877716766</v>
      </c>
      <c r="T43" s="78">
        <f t="shared" si="0"/>
        <v>1440855</v>
      </c>
      <c r="V43" s="78">
        <v>2892</v>
      </c>
      <c r="X43" s="78">
        <v>5465977551</v>
      </c>
      <c r="Z43" s="78">
        <v>4142159292</v>
      </c>
      <c r="AB43" s="80">
        <f t="shared" si="1"/>
        <v>1.0296018249542909E-3</v>
      </c>
    </row>
    <row r="44" spans="1:28" ht="30" customHeight="1" x14ac:dyDescent="0.2">
      <c r="A44" s="114" t="s">
        <v>90</v>
      </c>
      <c r="B44" s="114"/>
      <c r="C44" s="114"/>
      <c r="E44" s="115">
        <v>800000</v>
      </c>
      <c r="F44" s="115"/>
      <c r="H44" s="78">
        <v>9028370540</v>
      </c>
      <c r="J44" s="78">
        <v>9296355600</v>
      </c>
      <c r="L44" s="78">
        <v>0</v>
      </c>
      <c r="N44" s="78">
        <v>0</v>
      </c>
      <c r="P44" s="79">
        <v>800000</v>
      </c>
      <c r="R44" s="78">
        <v>9717832832</v>
      </c>
      <c r="T44" s="78">
        <f t="shared" si="0"/>
        <v>0</v>
      </c>
      <c r="V44" s="78">
        <v>0</v>
      </c>
      <c r="X44" s="78">
        <v>0</v>
      </c>
      <c r="Z44" s="78">
        <v>0</v>
      </c>
      <c r="AB44" s="80">
        <f t="shared" si="1"/>
        <v>0</v>
      </c>
    </row>
    <row r="45" spans="1:28" ht="30" customHeight="1" x14ac:dyDescent="0.2">
      <c r="A45" s="114" t="s">
        <v>92</v>
      </c>
      <c r="B45" s="114"/>
      <c r="C45" s="114"/>
      <c r="E45" s="115">
        <v>19199975</v>
      </c>
      <c r="F45" s="115"/>
      <c r="H45" s="78">
        <v>83436446783</v>
      </c>
      <c r="J45" s="78">
        <v>81114374382.1875</v>
      </c>
      <c r="L45" s="78">
        <v>4000000</v>
      </c>
      <c r="N45" s="78">
        <v>16314408851</v>
      </c>
      <c r="P45" s="79">
        <v>18800000</v>
      </c>
      <c r="R45" s="78">
        <v>74361126271</v>
      </c>
      <c r="T45" s="78">
        <f t="shared" si="0"/>
        <v>4399975</v>
      </c>
      <c r="V45" s="78">
        <v>4030</v>
      </c>
      <c r="X45" s="78">
        <v>18918178613</v>
      </c>
      <c r="Z45" s="78">
        <v>17626394449</v>
      </c>
      <c r="AB45" s="80">
        <f t="shared" si="1"/>
        <v>4.381330270688823E-3</v>
      </c>
    </row>
    <row r="46" spans="1:28" ht="30" customHeight="1" x14ac:dyDescent="0.2">
      <c r="A46" s="114" t="s">
        <v>96</v>
      </c>
      <c r="B46" s="114"/>
      <c r="C46" s="114"/>
      <c r="E46" s="115">
        <v>2000000</v>
      </c>
      <c r="F46" s="115"/>
      <c r="H46" s="78">
        <v>6986444841</v>
      </c>
      <c r="J46" s="78">
        <v>6819183000</v>
      </c>
      <c r="L46" s="78">
        <v>2000000</v>
      </c>
      <c r="N46" s="78">
        <v>6970462553</v>
      </c>
      <c r="P46" s="79">
        <v>4000000</v>
      </c>
      <c r="R46" s="78">
        <v>12970767392</v>
      </c>
      <c r="T46" s="78">
        <f t="shared" si="0"/>
        <v>0</v>
      </c>
      <c r="V46" s="78">
        <v>0</v>
      </c>
      <c r="X46" s="78">
        <v>0</v>
      </c>
      <c r="Z46" s="78">
        <v>0</v>
      </c>
      <c r="AB46" s="80">
        <f t="shared" si="1"/>
        <v>0</v>
      </c>
    </row>
    <row r="47" spans="1:28" ht="30" customHeight="1" x14ac:dyDescent="0.2">
      <c r="A47" s="114" t="s">
        <v>97</v>
      </c>
      <c r="B47" s="114"/>
      <c r="C47" s="114"/>
      <c r="E47" s="115">
        <v>490510</v>
      </c>
      <c r="F47" s="115"/>
      <c r="H47" s="78">
        <v>5935769158</v>
      </c>
      <c r="J47" s="78">
        <v>6338689051.5</v>
      </c>
      <c r="L47" s="78">
        <v>0</v>
      </c>
      <c r="N47" s="78">
        <v>0</v>
      </c>
      <c r="P47" s="79">
        <v>490510</v>
      </c>
      <c r="R47" s="78">
        <v>6511151268</v>
      </c>
      <c r="T47" s="78">
        <f t="shared" si="0"/>
        <v>0</v>
      </c>
      <c r="V47" s="78">
        <v>0</v>
      </c>
      <c r="X47" s="78">
        <v>0</v>
      </c>
      <c r="Z47" s="78">
        <v>0</v>
      </c>
      <c r="AB47" s="80">
        <f t="shared" si="1"/>
        <v>0</v>
      </c>
    </row>
    <row r="48" spans="1:28" ht="30" customHeight="1" x14ac:dyDescent="0.2">
      <c r="A48" s="114" t="s">
        <v>101</v>
      </c>
      <c r="B48" s="114"/>
      <c r="C48" s="114"/>
      <c r="E48" s="115">
        <v>208</v>
      </c>
      <c r="F48" s="115"/>
      <c r="H48" s="78">
        <v>649754</v>
      </c>
      <c r="J48" s="78">
        <v>769983</v>
      </c>
      <c r="L48" s="78">
        <v>0</v>
      </c>
      <c r="N48" s="78">
        <v>0</v>
      </c>
      <c r="P48" s="79">
        <v>0</v>
      </c>
      <c r="R48" s="78">
        <v>0</v>
      </c>
      <c r="T48" s="78">
        <f t="shared" si="0"/>
        <v>208</v>
      </c>
      <c r="V48" s="78">
        <v>4198</v>
      </c>
      <c r="X48" s="78">
        <v>649754</v>
      </c>
      <c r="Z48" s="78">
        <v>867989</v>
      </c>
      <c r="AB48" s="80">
        <f t="shared" si="1"/>
        <v>2.1575294319710821E-7</v>
      </c>
    </row>
    <row r="49" spans="1:28" ht="30" customHeight="1" x14ac:dyDescent="0.2">
      <c r="A49" s="114" t="s">
        <v>330</v>
      </c>
      <c r="B49" s="114"/>
      <c r="C49" s="114"/>
      <c r="E49" s="115">
        <v>600000</v>
      </c>
      <c r="F49" s="115"/>
      <c r="H49" s="78">
        <v>4205899451</v>
      </c>
      <c r="J49" s="78">
        <v>3924509400</v>
      </c>
      <c r="L49" s="78">
        <v>0</v>
      </c>
      <c r="N49" s="78">
        <v>0</v>
      </c>
      <c r="P49" s="79">
        <v>600000</v>
      </c>
      <c r="R49" s="78">
        <v>3795987613</v>
      </c>
      <c r="T49" s="78">
        <f t="shared" si="0"/>
        <v>0</v>
      </c>
      <c r="V49" s="78">
        <v>0</v>
      </c>
      <c r="X49" s="78">
        <v>0</v>
      </c>
      <c r="Z49" s="78">
        <v>0</v>
      </c>
      <c r="AB49" s="80">
        <f t="shared" si="1"/>
        <v>0</v>
      </c>
    </row>
    <row r="50" spans="1:28" ht="30" customHeight="1" x14ac:dyDescent="0.2">
      <c r="A50" s="114" t="s">
        <v>106</v>
      </c>
      <c r="B50" s="114"/>
      <c r="C50" s="114"/>
      <c r="E50" s="115">
        <v>970000</v>
      </c>
      <c r="F50" s="115"/>
      <c r="H50" s="78">
        <v>656690000</v>
      </c>
      <c r="J50" s="78">
        <v>1485876118.5</v>
      </c>
      <c r="L50" s="78">
        <v>0</v>
      </c>
      <c r="N50" s="78">
        <v>0</v>
      </c>
      <c r="P50" s="79">
        <v>0</v>
      </c>
      <c r="R50" s="78">
        <v>0</v>
      </c>
      <c r="T50" s="78">
        <f>E50+L50-P50</f>
        <v>970000</v>
      </c>
      <c r="V50" s="78">
        <v>904</v>
      </c>
      <c r="X50" s="78">
        <v>656690000</v>
      </c>
      <c r="Z50" s="78">
        <v>871662564</v>
      </c>
      <c r="AB50" s="80">
        <f>Z50/4023069104587</f>
        <v>2.1666606795447605E-4</v>
      </c>
    </row>
    <row r="51" spans="1:28" ht="30" customHeight="1" x14ac:dyDescent="0.2">
      <c r="A51" s="114" t="s">
        <v>110</v>
      </c>
      <c r="B51" s="114"/>
      <c r="C51" s="114"/>
      <c r="E51" s="115">
        <v>20450000</v>
      </c>
      <c r="F51" s="115"/>
      <c r="H51" s="78">
        <v>72213110029</v>
      </c>
      <c r="J51" s="78">
        <v>75316434862</v>
      </c>
      <c r="L51" s="78">
        <v>0</v>
      </c>
      <c r="N51" s="78">
        <v>0</v>
      </c>
      <c r="P51" s="79">
        <v>20450000</v>
      </c>
      <c r="R51" s="78">
        <v>70762890959</v>
      </c>
      <c r="T51" s="78">
        <f>E51+L51-P51</f>
        <v>0</v>
      </c>
      <c r="V51" s="78">
        <v>0</v>
      </c>
      <c r="X51" s="78">
        <v>0</v>
      </c>
      <c r="Z51" s="78">
        <v>0</v>
      </c>
      <c r="AB51" s="80">
        <f>Z51/4023069104587</f>
        <v>0</v>
      </c>
    </row>
    <row r="52" spans="1:28" ht="30" customHeight="1" x14ac:dyDescent="0.2">
      <c r="A52" s="114" t="s">
        <v>79</v>
      </c>
      <c r="B52" s="114"/>
      <c r="C52" s="114"/>
      <c r="E52" s="115">
        <v>0</v>
      </c>
      <c r="F52" s="115"/>
      <c r="H52" s="78">
        <v>0</v>
      </c>
      <c r="J52" s="78">
        <v>0</v>
      </c>
      <c r="L52" s="78">
        <v>200000</v>
      </c>
      <c r="N52" s="78">
        <v>1534258814</v>
      </c>
      <c r="P52" s="79">
        <v>200000</v>
      </c>
      <c r="R52" s="78">
        <v>1438069188</v>
      </c>
      <c r="T52" s="78">
        <f>E52+L52-P52</f>
        <v>0</v>
      </c>
      <c r="V52" s="78">
        <v>0</v>
      </c>
      <c r="X52" s="78">
        <v>0</v>
      </c>
      <c r="Z52" s="78">
        <v>0</v>
      </c>
      <c r="AB52" s="80">
        <f>Z52/4023069104587</f>
        <v>0</v>
      </c>
    </row>
    <row r="53" spans="1:28" ht="30" customHeight="1" x14ac:dyDescent="0.2">
      <c r="A53" s="114" t="s">
        <v>353</v>
      </c>
      <c r="B53" s="114"/>
      <c r="C53" s="114"/>
      <c r="E53" s="115">
        <v>0</v>
      </c>
      <c r="F53" s="115"/>
      <c r="H53" s="78">
        <v>0</v>
      </c>
      <c r="J53" s="78">
        <v>0</v>
      </c>
      <c r="L53" s="78">
        <v>220000</v>
      </c>
      <c r="N53" s="78">
        <v>5995438915</v>
      </c>
      <c r="P53" s="79">
        <v>0</v>
      </c>
      <c r="R53" s="78">
        <v>0</v>
      </c>
      <c r="T53" s="78">
        <f>E53+L53-P53</f>
        <v>220000</v>
      </c>
      <c r="V53" s="78">
        <v>30350</v>
      </c>
      <c r="X53" s="78">
        <v>5995438915</v>
      </c>
      <c r="Z53" s="78">
        <v>6637271850</v>
      </c>
      <c r="AB53" s="80">
        <f t="shared" ref="AB53:AB59" si="2">Z53/4023069104587</f>
        <v>1.6498030924779177E-3</v>
      </c>
    </row>
    <row r="54" spans="1:28" ht="30" customHeight="1" x14ac:dyDescent="0.2">
      <c r="A54" s="114" t="s">
        <v>354</v>
      </c>
      <c r="B54" s="114"/>
      <c r="C54" s="114"/>
      <c r="E54" s="115">
        <v>0</v>
      </c>
      <c r="F54" s="115"/>
      <c r="H54" s="78">
        <v>0</v>
      </c>
      <c r="J54" s="78">
        <v>0</v>
      </c>
      <c r="L54" s="78">
        <v>2000000</v>
      </c>
      <c r="N54" s="78">
        <v>32149807255</v>
      </c>
      <c r="P54" s="79">
        <v>2000000</v>
      </c>
      <c r="R54" s="78">
        <v>30974598180</v>
      </c>
      <c r="T54" s="78">
        <f>E54+L54-P54</f>
        <v>0</v>
      </c>
      <c r="V54" s="78">
        <v>0</v>
      </c>
      <c r="X54" s="78">
        <v>0</v>
      </c>
      <c r="Z54" s="78">
        <v>0</v>
      </c>
      <c r="AB54" s="80">
        <f t="shared" si="2"/>
        <v>0</v>
      </c>
    </row>
    <row r="55" spans="1:28" ht="30" customHeight="1" x14ac:dyDescent="0.2">
      <c r="A55" s="114" t="s">
        <v>355</v>
      </c>
      <c r="B55" s="114"/>
      <c r="C55" s="114"/>
      <c r="E55" s="115">
        <v>0</v>
      </c>
      <c r="F55" s="115"/>
      <c r="H55" s="78">
        <v>0</v>
      </c>
      <c r="J55" s="78">
        <v>0</v>
      </c>
      <c r="L55" s="78">
        <v>509</v>
      </c>
      <c r="N55" s="78">
        <v>1618558</v>
      </c>
      <c r="P55" s="79">
        <v>0</v>
      </c>
      <c r="R55" s="78">
        <v>0</v>
      </c>
      <c r="T55" s="78">
        <f t="shared" ref="T55:T59" si="3">E55+L55-P55</f>
        <v>509</v>
      </c>
      <c r="V55" s="78">
        <v>3471</v>
      </c>
      <c r="X55" s="78">
        <v>1618558</v>
      </c>
      <c r="Z55" s="78">
        <v>1756227</v>
      </c>
      <c r="AB55" s="80">
        <f t="shared" si="2"/>
        <v>4.3653910841292661E-7</v>
      </c>
    </row>
    <row r="56" spans="1:28" ht="30" customHeight="1" x14ac:dyDescent="0.2">
      <c r="A56" s="114" t="s">
        <v>201</v>
      </c>
      <c r="B56" s="114"/>
      <c r="C56" s="114"/>
      <c r="E56" s="115">
        <v>0</v>
      </c>
      <c r="F56" s="115"/>
      <c r="H56" s="78">
        <v>0</v>
      </c>
      <c r="J56" s="78">
        <v>0</v>
      </c>
      <c r="L56" s="78">
        <v>2000000</v>
      </c>
      <c r="N56" s="78">
        <v>6301842659</v>
      </c>
      <c r="P56" s="79">
        <v>2000000</v>
      </c>
      <c r="R56" s="78">
        <v>6054895884</v>
      </c>
      <c r="T56" s="78">
        <f t="shared" si="3"/>
        <v>0</v>
      </c>
      <c r="V56" s="78">
        <v>0</v>
      </c>
      <c r="X56" s="78">
        <v>0</v>
      </c>
      <c r="Z56" s="78">
        <v>0</v>
      </c>
      <c r="AB56" s="80">
        <f t="shared" si="2"/>
        <v>0</v>
      </c>
    </row>
    <row r="57" spans="1:28" ht="30" customHeight="1" x14ac:dyDescent="0.2">
      <c r="A57" s="114" t="s">
        <v>179</v>
      </c>
      <c r="B57" s="114"/>
      <c r="C57" s="114"/>
      <c r="E57" s="115">
        <v>0</v>
      </c>
      <c r="F57" s="115"/>
      <c r="H57" s="78">
        <v>0</v>
      </c>
      <c r="J57" s="78">
        <v>0</v>
      </c>
      <c r="L57" s="78">
        <v>400000</v>
      </c>
      <c r="N57" s="78">
        <v>1548135323</v>
      </c>
      <c r="P57" s="79">
        <v>400000</v>
      </c>
      <c r="R57" s="78">
        <v>1518445885</v>
      </c>
      <c r="T57" s="78">
        <f t="shared" si="3"/>
        <v>0</v>
      </c>
      <c r="V57" s="78">
        <v>0</v>
      </c>
      <c r="X57" s="78">
        <v>0</v>
      </c>
      <c r="Z57" s="78">
        <v>0</v>
      </c>
      <c r="AB57" s="80">
        <f t="shared" si="2"/>
        <v>0</v>
      </c>
    </row>
    <row r="58" spans="1:28" ht="30" customHeight="1" x14ac:dyDescent="0.2">
      <c r="A58" s="114" t="s">
        <v>356</v>
      </c>
      <c r="B58" s="114"/>
      <c r="C58" s="114"/>
      <c r="E58" s="115">
        <v>0</v>
      </c>
      <c r="F58" s="115"/>
      <c r="H58" s="78">
        <v>0</v>
      </c>
      <c r="J58" s="78">
        <v>0</v>
      </c>
      <c r="L58" s="78">
        <v>10000</v>
      </c>
      <c r="N58" s="78">
        <v>7701963</v>
      </c>
      <c r="P58" s="79">
        <v>0</v>
      </c>
      <c r="R58" s="78">
        <v>0</v>
      </c>
      <c r="T58" s="78">
        <f t="shared" si="3"/>
        <v>10000</v>
      </c>
      <c r="V58" s="78">
        <v>535</v>
      </c>
      <c r="X58" s="78">
        <v>7701963</v>
      </c>
      <c r="Z58" s="78">
        <v>5348622</v>
      </c>
      <c r="AB58" s="80">
        <f>Z58/4023069104587</f>
        <v>1.329487975710295E-6</v>
      </c>
    </row>
    <row r="59" spans="1:28" ht="30" customHeight="1" x14ac:dyDescent="0.2">
      <c r="A59" s="114" t="s">
        <v>357</v>
      </c>
      <c r="B59" s="114"/>
      <c r="C59" s="114"/>
      <c r="E59" s="115">
        <v>0</v>
      </c>
      <c r="F59" s="115"/>
      <c r="H59" s="78">
        <v>0</v>
      </c>
      <c r="J59" s="78">
        <v>0</v>
      </c>
      <c r="L59" s="78">
        <v>800000</v>
      </c>
      <c r="N59" s="78">
        <v>2587146988</v>
      </c>
      <c r="P59" s="79">
        <v>800000</v>
      </c>
      <c r="R59" s="78">
        <v>2582465564</v>
      </c>
      <c r="T59" s="78">
        <f t="shared" si="3"/>
        <v>0</v>
      </c>
      <c r="V59" s="78">
        <v>0</v>
      </c>
      <c r="X59" s="78">
        <v>0</v>
      </c>
      <c r="Z59" s="78">
        <v>0</v>
      </c>
      <c r="AB59" s="80">
        <f t="shared" si="2"/>
        <v>0</v>
      </c>
    </row>
    <row r="60" spans="1:28" ht="30" customHeight="1" thickBot="1" x14ac:dyDescent="0.25">
      <c r="D60" s="29"/>
      <c r="F60" s="110">
        <f>SUM(E9:F59)</f>
        <v>1271097637</v>
      </c>
      <c r="G60" s="78">
        <f>SUM(G9:G53)</f>
        <v>0</v>
      </c>
      <c r="H60" s="82">
        <f>SUM(H9:H59)</f>
        <v>4174422760923</v>
      </c>
      <c r="I60" s="83">
        <f t="shared" ref="I60:S60" si="4">SUM(H9:I59)</f>
        <v>4174422760923</v>
      </c>
      <c r="J60" s="82">
        <f t="shared" si="4"/>
        <v>4290691978424.25</v>
      </c>
      <c r="K60" s="83">
        <f t="shared" si="4"/>
        <v>4290691978424.25</v>
      </c>
      <c r="L60" s="82">
        <f t="shared" si="4"/>
        <v>412952547</v>
      </c>
      <c r="M60" s="83">
        <f t="shared" si="4"/>
        <v>412952547</v>
      </c>
      <c r="N60" s="82">
        <f t="shared" si="4"/>
        <v>344633188624</v>
      </c>
      <c r="O60" s="83">
        <f t="shared" si="4"/>
        <v>344633188624</v>
      </c>
      <c r="P60" s="84">
        <f t="shared" si="4"/>
        <v>541892311</v>
      </c>
      <c r="Q60" s="83">
        <f t="shared" si="4"/>
        <v>541892311</v>
      </c>
      <c r="R60" s="82">
        <f>SUM(Q9:R59)</f>
        <v>974145162511</v>
      </c>
      <c r="S60" s="85">
        <f t="shared" si="4"/>
        <v>974145162511</v>
      </c>
      <c r="T60" s="82">
        <f>SUM(S9:T59)</f>
        <v>1142157873</v>
      </c>
      <c r="U60" s="85"/>
      <c r="V60" s="83"/>
      <c r="W60" s="85"/>
      <c r="X60" s="82">
        <f>SUM(W9:X59)</f>
        <v>3975222380954</v>
      </c>
      <c r="Y60" s="85">
        <f t="shared" ref="Y60:AA60" si="5">SUM(X9:Y59)</f>
        <v>3975222380954</v>
      </c>
      <c r="Z60" s="82">
        <f>SUM(Y9:Z59)</f>
        <v>3917929492650</v>
      </c>
      <c r="AA60" s="85">
        <f t="shared" si="5"/>
        <v>3917929492650</v>
      </c>
      <c r="AB60" s="86">
        <f>SUM(AA9:AB59)</f>
        <v>0.97386582004839983</v>
      </c>
    </row>
    <row r="61" spans="1:28" ht="30" customHeight="1" thickTop="1" x14ac:dyDescent="0.2">
      <c r="A61" s="29"/>
      <c r="B61" s="29"/>
      <c r="C61" s="29"/>
    </row>
  </sheetData>
  <mergeCells count="121">
    <mergeCell ref="E9:F9"/>
    <mergeCell ref="A9:C9"/>
    <mergeCell ref="A1:AB1"/>
    <mergeCell ref="A2:AB2"/>
    <mergeCell ref="A3:AB3"/>
    <mergeCell ref="F6:J6"/>
    <mergeCell ref="L6:R6"/>
    <mergeCell ref="T6:AB6"/>
    <mergeCell ref="A4:AB4"/>
    <mergeCell ref="A5:AB5"/>
    <mergeCell ref="V7:V8"/>
    <mergeCell ref="X7:X8"/>
    <mergeCell ref="Z7:Z8"/>
    <mergeCell ref="AB7:AB8"/>
    <mergeCell ref="J7:J8"/>
    <mergeCell ref="H7:H8"/>
    <mergeCell ref="E7:F8"/>
    <mergeCell ref="A7:C8"/>
    <mergeCell ref="L7:N7"/>
    <mergeCell ref="P7:R7"/>
    <mergeCell ref="A10:C10"/>
    <mergeCell ref="E10:F10"/>
    <mergeCell ref="E11:F11"/>
    <mergeCell ref="A11:C11"/>
    <mergeCell ref="A12:C12"/>
    <mergeCell ref="E12:F12"/>
    <mergeCell ref="A13:C13"/>
    <mergeCell ref="E13:F13"/>
    <mergeCell ref="A14:C14"/>
    <mergeCell ref="E14:F14"/>
    <mergeCell ref="E15:F15"/>
    <mergeCell ref="A15:C15"/>
    <mergeCell ref="E16:F16"/>
    <mergeCell ref="A16:C16"/>
    <mergeCell ref="A17:C17"/>
    <mergeCell ref="E17:F17"/>
    <mergeCell ref="E18:F18"/>
    <mergeCell ref="A18:C18"/>
    <mergeCell ref="E19:F19"/>
    <mergeCell ref="A19:C19"/>
    <mergeCell ref="A20:C20"/>
    <mergeCell ref="E20:F20"/>
    <mergeCell ref="E21:F21"/>
    <mergeCell ref="A21:C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E27:F27"/>
    <mergeCell ref="A27:C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E39:F39"/>
    <mergeCell ref="A39:C39"/>
    <mergeCell ref="A40:C40"/>
    <mergeCell ref="E40:F40"/>
    <mergeCell ref="A41:C41"/>
    <mergeCell ref="E41:F41"/>
    <mergeCell ref="A44:C44"/>
    <mergeCell ref="E35:F35"/>
    <mergeCell ref="A35:C35"/>
    <mergeCell ref="A36:C36"/>
    <mergeCell ref="E36:F36"/>
    <mergeCell ref="A37:C37"/>
    <mergeCell ref="E37:F37"/>
    <mergeCell ref="E42:F42"/>
    <mergeCell ref="A42:C42"/>
    <mergeCell ref="A43:C43"/>
    <mergeCell ref="E43:F43"/>
    <mergeCell ref="T7:T8"/>
    <mergeCell ref="A53:C53"/>
    <mergeCell ref="E53:F53"/>
    <mergeCell ref="A59:C59"/>
    <mergeCell ref="A58:C58"/>
    <mergeCell ref="A57:C57"/>
    <mergeCell ref="A56:C56"/>
    <mergeCell ref="A55:C55"/>
    <mergeCell ref="A54:C54"/>
    <mergeCell ref="A45:C45"/>
    <mergeCell ref="E45:F45"/>
    <mergeCell ref="A46:C46"/>
    <mergeCell ref="E46:F46"/>
    <mergeCell ref="A50:C50"/>
    <mergeCell ref="E50:F50"/>
    <mergeCell ref="A47:C47"/>
    <mergeCell ref="E47:F47"/>
    <mergeCell ref="E48:F48"/>
    <mergeCell ref="A48:C48"/>
    <mergeCell ref="A49:C49"/>
    <mergeCell ref="E49:F49"/>
    <mergeCell ref="E44:F44"/>
    <mergeCell ref="A38:C38"/>
    <mergeCell ref="E38:F38"/>
    <mergeCell ref="A52:C52"/>
    <mergeCell ref="E52:F52"/>
    <mergeCell ref="E59:F59"/>
    <mergeCell ref="E54:F54"/>
    <mergeCell ref="E55:F55"/>
    <mergeCell ref="E56:F56"/>
    <mergeCell ref="E57:F57"/>
    <mergeCell ref="E58:F58"/>
    <mergeCell ref="A51:C51"/>
    <mergeCell ref="E51:F51"/>
  </mergeCells>
  <conditionalFormatting sqref="A4">
    <cfRule type="duplicateValues" dxfId="1" priority="2"/>
  </conditionalFormatting>
  <conditionalFormatting sqref="A5">
    <cfRule type="duplicateValues" dxfId="0" priority="1"/>
  </conditionalFormatting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9"/>
  <sheetViews>
    <sheetView rightToLeft="1" zoomScaleNormal="100" workbookViewId="0">
      <selection activeCell="AB8" sqref="AB8"/>
    </sheetView>
  </sheetViews>
  <sheetFormatPr defaultRowHeight="30" customHeight="1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19.140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9.7109375" customWidth="1"/>
    <col min="13" max="13" width="1.28515625" customWidth="1"/>
    <col min="14" max="14" width="11.28515625" customWidth="1"/>
    <col min="15" max="15" width="1.28515625" customWidth="1"/>
    <col min="16" max="16" width="13" customWidth="1"/>
    <col min="17" max="17" width="1.28515625" customWidth="1"/>
    <col min="18" max="18" width="18.85546875" customWidth="1"/>
    <col min="19" max="19" width="1.28515625" customWidth="1"/>
    <col min="20" max="20" width="17.5703125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5.425781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8.42578125" customWidth="1"/>
    <col min="35" max="35" width="1.28515625" customWidth="1"/>
    <col min="36" max="36" width="25.28515625" customWidth="1"/>
    <col min="37" max="37" width="1.28515625" customWidth="1"/>
    <col min="38" max="38" width="14.28515625" customWidth="1"/>
    <col min="39" max="39" width="0.28515625" customWidth="1"/>
  </cols>
  <sheetData>
    <row r="1" spans="1:38" ht="30" customHeight="1" x14ac:dyDescent="0.2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</row>
    <row r="2" spans="1:38" ht="30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</row>
    <row r="3" spans="1:38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</row>
    <row r="4" spans="1:38" ht="30" customHeight="1" x14ac:dyDescent="0.2">
      <c r="A4" s="119" t="s">
        <v>339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</row>
    <row r="5" spans="1:38" ht="30" customHeight="1" x14ac:dyDescent="0.2">
      <c r="A5" s="130" t="s">
        <v>139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 t="s">
        <v>4</v>
      </c>
      <c r="Q5" s="130"/>
      <c r="R5" s="130"/>
      <c r="S5" s="130"/>
      <c r="T5" s="130"/>
      <c r="V5" s="130" t="s">
        <v>3</v>
      </c>
      <c r="W5" s="130"/>
      <c r="X5" s="130"/>
      <c r="Y5" s="130"/>
      <c r="Z5" s="130"/>
      <c r="AA5" s="130"/>
      <c r="AB5" s="130"/>
      <c r="AD5" s="130" t="s">
        <v>352</v>
      </c>
      <c r="AE5" s="130"/>
      <c r="AF5" s="130"/>
      <c r="AG5" s="130"/>
      <c r="AH5" s="130"/>
      <c r="AI5" s="130"/>
      <c r="AJ5" s="130"/>
      <c r="AK5" s="130"/>
      <c r="AL5" s="130"/>
    </row>
    <row r="6" spans="1:38" ht="19.5" customHeight="1" x14ac:dyDescent="0.2">
      <c r="A6" s="126" t="s">
        <v>140</v>
      </c>
      <c r="B6" s="126"/>
      <c r="C6" s="2"/>
      <c r="D6" s="128" t="s">
        <v>141</v>
      </c>
      <c r="E6" s="2"/>
      <c r="F6" s="128" t="s">
        <v>142</v>
      </c>
      <c r="G6" s="2"/>
      <c r="H6" s="128" t="s">
        <v>143</v>
      </c>
      <c r="I6" s="2"/>
      <c r="J6" s="126" t="s">
        <v>144</v>
      </c>
      <c r="K6" s="2"/>
      <c r="L6" s="128" t="s">
        <v>145</v>
      </c>
      <c r="M6" s="2"/>
      <c r="N6" s="128" t="s">
        <v>122</v>
      </c>
      <c r="O6" s="2"/>
      <c r="P6" s="126" t="s">
        <v>8</v>
      </c>
      <c r="Q6" s="2"/>
      <c r="R6" s="126" t="s">
        <v>9</v>
      </c>
      <c r="S6" s="2"/>
      <c r="T6" s="126" t="s">
        <v>10</v>
      </c>
      <c r="V6" s="123" t="s">
        <v>5</v>
      </c>
      <c r="W6" s="123"/>
      <c r="X6" s="123"/>
      <c r="Y6" s="2"/>
      <c r="Z6" s="123" t="s">
        <v>6</v>
      </c>
      <c r="AA6" s="123"/>
      <c r="AB6" s="123"/>
      <c r="AD6" s="126" t="s">
        <v>8</v>
      </c>
      <c r="AE6" s="2"/>
      <c r="AF6" s="126" t="s">
        <v>12</v>
      </c>
      <c r="AG6" s="2"/>
      <c r="AH6" s="126" t="s">
        <v>9</v>
      </c>
      <c r="AI6" s="2"/>
      <c r="AJ6" s="126" t="s">
        <v>10</v>
      </c>
      <c r="AK6" s="2"/>
      <c r="AL6" s="128" t="s">
        <v>13</v>
      </c>
    </row>
    <row r="7" spans="1:38" ht="27" customHeight="1" x14ac:dyDescent="0.2">
      <c r="A7" s="127"/>
      <c r="B7" s="127"/>
      <c r="D7" s="129"/>
      <c r="F7" s="129"/>
      <c r="H7" s="129"/>
      <c r="J7" s="127"/>
      <c r="L7" s="129"/>
      <c r="N7" s="129"/>
      <c r="P7" s="127"/>
      <c r="R7" s="127"/>
      <c r="T7" s="127"/>
      <c r="V7" s="3" t="s">
        <v>8</v>
      </c>
      <c r="W7" s="2"/>
      <c r="X7" s="3" t="s">
        <v>9</v>
      </c>
      <c r="Z7" s="3" t="s">
        <v>8</v>
      </c>
      <c r="AA7" s="2"/>
      <c r="AB7" s="3" t="s">
        <v>11</v>
      </c>
      <c r="AD7" s="127"/>
      <c r="AF7" s="127"/>
      <c r="AH7" s="127"/>
      <c r="AJ7" s="127"/>
      <c r="AL7" s="129"/>
    </row>
    <row r="8" spans="1:38" ht="30" customHeight="1" x14ac:dyDescent="0.2">
      <c r="A8" s="124" t="s">
        <v>146</v>
      </c>
      <c r="B8" s="124"/>
      <c r="C8" s="15"/>
      <c r="D8" s="47" t="s">
        <v>147</v>
      </c>
      <c r="E8" s="15"/>
      <c r="F8" s="47" t="s">
        <v>147</v>
      </c>
      <c r="G8" s="15"/>
      <c r="H8" s="47" t="s">
        <v>148</v>
      </c>
      <c r="I8" s="15"/>
      <c r="J8" s="47" t="s">
        <v>149</v>
      </c>
      <c r="K8" s="15"/>
      <c r="L8" s="71">
        <v>23</v>
      </c>
      <c r="M8" s="72"/>
      <c r="N8" s="71">
        <v>23</v>
      </c>
      <c r="O8" s="15"/>
      <c r="P8" s="69">
        <v>100000</v>
      </c>
      <c r="Q8" s="15"/>
      <c r="R8" s="69">
        <v>100000000000</v>
      </c>
      <c r="S8" s="15"/>
      <c r="T8" s="69">
        <v>126823111933</v>
      </c>
      <c r="U8" s="15"/>
      <c r="V8" s="69">
        <v>0</v>
      </c>
      <c r="W8" s="15"/>
      <c r="X8" s="69">
        <v>0</v>
      </c>
      <c r="Y8" s="15"/>
      <c r="Z8" s="69">
        <v>100000</v>
      </c>
      <c r="AA8" s="15"/>
      <c r="AB8" s="69">
        <v>99984375000</v>
      </c>
      <c r="AC8" s="15"/>
      <c r="AD8" s="69">
        <f>P8+V8-Z8</f>
        <v>0</v>
      </c>
      <c r="AE8" s="15"/>
      <c r="AF8" s="23">
        <v>0</v>
      </c>
      <c r="AG8" s="15"/>
      <c r="AH8" s="69">
        <v>0</v>
      </c>
      <c r="AI8" s="15"/>
      <c r="AJ8" s="69">
        <v>0</v>
      </c>
      <c r="AK8" s="15"/>
      <c r="AL8" s="70">
        <f>AJ8/4023069104587</f>
        <v>0</v>
      </c>
    </row>
    <row r="9" spans="1:38" s="55" customFormat="1" ht="30" customHeight="1" thickBot="1" x14ac:dyDescent="0.25">
      <c r="A9" s="125"/>
      <c r="B9" s="125"/>
      <c r="C9" s="17"/>
      <c r="D9" s="54"/>
      <c r="E9" s="17"/>
      <c r="F9" s="54"/>
      <c r="G9" s="17"/>
      <c r="H9" s="54"/>
      <c r="I9" s="17"/>
      <c r="J9" s="54"/>
      <c r="K9" s="17"/>
      <c r="L9" s="54"/>
      <c r="M9" s="17"/>
      <c r="N9" s="54"/>
      <c r="O9" s="17"/>
      <c r="P9" s="16">
        <f t="shared" ref="P9" si="0">SUM(P8)</f>
        <v>100000</v>
      </c>
      <c r="Q9" s="17">
        <f t="shared" ref="Q9" si="1">SUM(Q8)</f>
        <v>0</v>
      </c>
      <c r="R9" s="16">
        <f t="shared" ref="R9" si="2">SUM(R8)</f>
        <v>100000000000</v>
      </c>
      <c r="S9" s="17"/>
      <c r="T9" s="16">
        <f>SUM(T8)</f>
        <v>126823111933</v>
      </c>
      <c r="U9" s="17"/>
      <c r="V9" s="16">
        <f t="shared" ref="V9:AB9" si="3">SUM(V8)</f>
        <v>0</v>
      </c>
      <c r="W9" s="17">
        <f t="shared" si="3"/>
        <v>0</v>
      </c>
      <c r="X9" s="16">
        <f t="shared" si="3"/>
        <v>0</v>
      </c>
      <c r="Y9" s="17">
        <f t="shared" si="3"/>
        <v>0</v>
      </c>
      <c r="Z9" s="16">
        <f t="shared" si="3"/>
        <v>100000</v>
      </c>
      <c r="AA9" s="17">
        <f t="shared" si="3"/>
        <v>0</v>
      </c>
      <c r="AB9" s="16">
        <f t="shared" si="3"/>
        <v>99984375000</v>
      </c>
      <c r="AC9" s="17"/>
      <c r="AD9" s="16">
        <f>SUM(AD8)</f>
        <v>0</v>
      </c>
      <c r="AE9" s="17"/>
      <c r="AF9" s="54"/>
      <c r="AG9" s="17"/>
      <c r="AH9" s="16">
        <f>SUM(AH8)</f>
        <v>0</v>
      </c>
      <c r="AI9" s="17"/>
      <c r="AJ9" s="16">
        <f>SUM(AJ8)</f>
        <v>0</v>
      </c>
      <c r="AK9" s="17"/>
      <c r="AL9" s="65">
        <v>2.78</v>
      </c>
    </row>
  </sheetData>
  <mergeCells count="27">
    <mergeCell ref="AD6:AD7"/>
    <mergeCell ref="AF6:AF7"/>
    <mergeCell ref="AH6:AH7"/>
    <mergeCell ref="AJ6:AJ7"/>
    <mergeCell ref="AL6:AL7"/>
    <mergeCell ref="A1:AL1"/>
    <mergeCell ref="A2:AL2"/>
    <mergeCell ref="A3:AL3"/>
    <mergeCell ref="A5:O5"/>
    <mergeCell ref="P5:T5"/>
    <mergeCell ref="V5:AB5"/>
    <mergeCell ref="AD5:AL5"/>
    <mergeCell ref="A4:AL4"/>
    <mergeCell ref="V6:X6"/>
    <mergeCell ref="Z6:AB6"/>
    <mergeCell ref="A8:B8"/>
    <mergeCell ref="A9:B9"/>
    <mergeCell ref="T6:T7"/>
    <mergeCell ref="R6:R7"/>
    <mergeCell ref="P6:P7"/>
    <mergeCell ref="D6:D7"/>
    <mergeCell ref="F6:F7"/>
    <mergeCell ref="H6:H7"/>
    <mergeCell ref="J6:J7"/>
    <mergeCell ref="L6:L7"/>
    <mergeCell ref="N6:N7"/>
    <mergeCell ref="A6:B7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25"/>
  <sheetViews>
    <sheetView rightToLeft="1" zoomScaleNormal="100" workbookViewId="0">
      <selection activeCell="AY1" sqref="AY1"/>
    </sheetView>
  </sheetViews>
  <sheetFormatPr defaultRowHeight="30" customHeight="1" x14ac:dyDescent="0.2"/>
  <cols>
    <col min="1" max="1" width="30.14062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8.28515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3.85546875" customWidth="1"/>
    <col min="40" max="40" width="0.7109375" customWidth="1"/>
    <col min="41" max="41" width="9.140625" customWidth="1"/>
    <col min="42" max="42" width="0.5703125" customWidth="1"/>
    <col min="43" max="43" width="3.7109375" customWidth="1"/>
    <col min="44" max="44" width="0.425781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30" customHeight="1" x14ac:dyDescent="0.2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49" ht="30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3" spans="1:49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</row>
    <row r="4" spans="1:49" ht="9.75" customHeight="1" x14ac:dyDescent="0.2"/>
    <row r="5" spans="1:49" ht="30" customHeight="1" x14ac:dyDescent="0.2">
      <c r="A5" s="119" t="s">
        <v>117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</row>
    <row r="6" spans="1:49" ht="30" customHeight="1" x14ac:dyDescent="0.2">
      <c r="I6" s="130" t="s">
        <v>4</v>
      </c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C6" s="130" t="s">
        <v>352</v>
      </c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</row>
    <row r="7" spans="1:49" ht="30" customHeight="1" x14ac:dyDescent="0.2">
      <c r="A7" s="130" t="s">
        <v>118</v>
      </c>
      <c r="B7" s="130"/>
      <c r="C7" s="130"/>
      <c r="D7" s="130"/>
      <c r="E7" s="130"/>
      <c r="F7" s="130"/>
      <c r="G7" s="130"/>
      <c r="I7" s="130" t="s">
        <v>119</v>
      </c>
      <c r="J7" s="130"/>
      <c r="K7" s="130"/>
      <c r="M7" s="130" t="s">
        <v>120</v>
      </c>
      <c r="N7" s="130"/>
      <c r="O7" s="130"/>
      <c r="Q7" s="130" t="s">
        <v>121</v>
      </c>
      <c r="R7" s="130"/>
      <c r="S7" s="130"/>
      <c r="T7" s="130"/>
      <c r="U7" s="130"/>
      <c r="W7" s="130" t="s">
        <v>122</v>
      </c>
      <c r="X7" s="130"/>
      <c r="Y7" s="130"/>
      <c r="Z7" s="130"/>
      <c r="AA7" s="130"/>
      <c r="AC7" s="130" t="s">
        <v>119</v>
      </c>
      <c r="AD7" s="130"/>
      <c r="AE7" s="130"/>
      <c r="AF7" s="130"/>
      <c r="AG7" s="130"/>
      <c r="AI7" s="130" t="s">
        <v>120</v>
      </c>
      <c r="AJ7" s="130"/>
      <c r="AK7" s="130"/>
      <c r="AM7" s="130" t="s">
        <v>121</v>
      </c>
      <c r="AN7" s="130"/>
      <c r="AO7" s="130"/>
      <c r="AQ7" s="130" t="s">
        <v>122</v>
      </c>
      <c r="AR7" s="130"/>
      <c r="AS7" s="130"/>
    </row>
    <row r="8" spans="1:49" ht="30" customHeight="1" x14ac:dyDescent="0.2">
      <c r="A8" s="12"/>
      <c r="B8" s="12"/>
      <c r="C8" s="12"/>
      <c r="D8" s="12"/>
      <c r="E8" s="12"/>
      <c r="F8" s="12"/>
      <c r="G8" s="12"/>
      <c r="I8" s="12"/>
      <c r="J8" s="12"/>
      <c r="K8" s="12"/>
      <c r="M8" s="12"/>
      <c r="N8" s="12"/>
      <c r="O8" s="12"/>
      <c r="Q8" s="12"/>
      <c r="R8" s="12"/>
      <c r="S8" s="12"/>
      <c r="T8" s="12"/>
      <c r="U8" s="12"/>
      <c r="W8" s="12"/>
      <c r="X8" s="12"/>
      <c r="Y8" s="12"/>
      <c r="Z8" s="12"/>
      <c r="AA8" s="12"/>
      <c r="AC8" s="12"/>
      <c r="AD8" s="12"/>
      <c r="AE8" s="12"/>
      <c r="AF8" s="12"/>
      <c r="AG8" s="12"/>
      <c r="AI8" s="12"/>
      <c r="AJ8" s="12"/>
      <c r="AK8" s="12"/>
      <c r="AM8" s="12"/>
      <c r="AN8" s="12"/>
      <c r="AO8" s="12"/>
      <c r="AQ8" s="12"/>
      <c r="AR8" s="12"/>
      <c r="AS8" s="12"/>
    </row>
    <row r="9" spans="1:49" ht="30" customHeight="1" x14ac:dyDescent="0.2">
      <c r="A9" s="119" t="s">
        <v>123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</row>
    <row r="10" spans="1:49" ht="30" customHeight="1" x14ac:dyDescent="0.2">
      <c r="C10" s="130" t="s">
        <v>4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Y10" s="130" t="s">
        <v>352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</row>
    <row r="11" spans="1:49" ht="30" customHeight="1" x14ac:dyDescent="0.2">
      <c r="A11" s="1" t="s">
        <v>118</v>
      </c>
      <c r="C11" s="3" t="s">
        <v>124</v>
      </c>
      <c r="D11" s="2"/>
      <c r="E11" s="3" t="s">
        <v>125</v>
      </c>
      <c r="F11" s="2"/>
      <c r="G11" s="123" t="s">
        <v>126</v>
      </c>
      <c r="H11" s="123"/>
      <c r="I11" s="123"/>
      <c r="J11" s="2"/>
      <c r="K11" s="123" t="s">
        <v>127</v>
      </c>
      <c r="L11" s="123"/>
      <c r="M11" s="123"/>
      <c r="N11" s="2"/>
      <c r="O11" s="123" t="s">
        <v>120</v>
      </c>
      <c r="P11" s="123"/>
      <c r="Q11" s="123"/>
      <c r="R11" s="2"/>
      <c r="S11" s="123" t="s">
        <v>121</v>
      </c>
      <c r="T11" s="123"/>
      <c r="U11" s="123"/>
      <c r="V11" s="123"/>
      <c r="W11" s="123"/>
      <c r="Y11" s="123" t="s">
        <v>124</v>
      </c>
      <c r="Z11" s="123"/>
      <c r="AA11" s="123"/>
      <c r="AB11" s="123"/>
      <c r="AC11" s="123"/>
      <c r="AD11" s="2"/>
      <c r="AE11" s="123" t="s">
        <v>125</v>
      </c>
      <c r="AF11" s="123"/>
      <c r="AG11" s="123"/>
      <c r="AH11" s="123"/>
      <c r="AI11" s="123"/>
      <c r="AJ11" s="2"/>
      <c r="AK11" s="123" t="s">
        <v>126</v>
      </c>
      <c r="AL11" s="123"/>
      <c r="AM11" s="123"/>
      <c r="AN11" s="2"/>
      <c r="AO11" s="123" t="s">
        <v>127</v>
      </c>
      <c r="AP11" s="123"/>
      <c r="AQ11" s="123"/>
      <c r="AR11" s="2"/>
      <c r="AS11" s="123" t="s">
        <v>120</v>
      </c>
      <c r="AT11" s="123"/>
      <c r="AU11" s="2"/>
      <c r="AV11" s="3" t="s">
        <v>121</v>
      </c>
    </row>
    <row r="12" spans="1:49" ht="30" customHeight="1" x14ac:dyDescent="0.2">
      <c r="A12" s="47" t="s">
        <v>128</v>
      </c>
      <c r="B12" s="15"/>
      <c r="C12" s="47" t="s">
        <v>129</v>
      </c>
      <c r="D12" s="15"/>
      <c r="E12" s="47" t="s">
        <v>131</v>
      </c>
      <c r="F12" s="15"/>
      <c r="G12" s="124" t="s">
        <v>130</v>
      </c>
      <c r="H12" s="124"/>
      <c r="I12" s="124"/>
      <c r="J12" s="15"/>
      <c r="K12" s="133">
        <v>203021796</v>
      </c>
      <c r="L12" s="133"/>
      <c r="M12" s="133"/>
      <c r="N12" s="15"/>
      <c r="O12" s="133">
        <v>6480</v>
      </c>
      <c r="P12" s="133"/>
      <c r="Q12" s="133"/>
      <c r="R12" s="15"/>
      <c r="S12" s="124" t="s">
        <v>132</v>
      </c>
      <c r="T12" s="124"/>
      <c r="U12" s="124"/>
      <c r="V12" s="124"/>
      <c r="W12" s="124"/>
      <c r="X12" s="15"/>
      <c r="Y12" s="132" t="s">
        <v>129</v>
      </c>
      <c r="Z12" s="132"/>
      <c r="AA12" s="132"/>
      <c r="AB12" s="132"/>
      <c r="AC12" s="132"/>
      <c r="AD12" s="15"/>
      <c r="AE12" s="124" t="s">
        <v>130</v>
      </c>
      <c r="AF12" s="124"/>
      <c r="AG12" s="124"/>
      <c r="AH12" s="124"/>
      <c r="AI12" s="124"/>
      <c r="AJ12" s="15"/>
      <c r="AK12" s="124" t="s">
        <v>130</v>
      </c>
      <c r="AL12" s="124"/>
      <c r="AM12" s="124"/>
      <c r="AN12" s="15"/>
      <c r="AO12" s="131">
        <v>0</v>
      </c>
      <c r="AP12" s="131"/>
      <c r="AQ12" s="131"/>
      <c r="AR12" s="15"/>
      <c r="AS12" s="133">
        <v>0</v>
      </c>
      <c r="AT12" s="133"/>
      <c r="AU12" s="15"/>
      <c r="AV12" s="47" t="s">
        <v>130</v>
      </c>
    </row>
    <row r="13" spans="1:49" ht="30" customHeight="1" x14ac:dyDescent="0.2">
      <c r="A13" s="48" t="s">
        <v>133</v>
      </c>
      <c r="B13" s="15"/>
      <c r="C13" s="48" t="s">
        <v>129</v>
      </c>
      <c r="D13" s="15"/>
      <c r="E13" s="48" t="s">
        <v>131</v>
      </c>
      <c r="F13" s="15"/>
      <c r="G13" s="132" t="s">
        <v>130</v>
      </c>
      <c r="H13" s="132"/>
      <c r="I13" s="132"/>
      <c r="J13" s="15"/>
      <c r="K13" s="131">
        <v>20000</v>
      </c>
      <c r="L13" s="131"/>
      <c r="M13" s="131"/>
      <c r="N13" s="15"/>
      <c r="O13" s="131">
        <v>6000</v>
      </c>
      <c r="P13" s="131"/>
      <c r="Q13" s="131"/>
      <c r="R13" s="15"/>
      <c r="S13" s="132" t="s">
        <v>134</v>
      </c>
      <c r="T13" s="132"/>
      <c r="U13" s="132"/>
      <c r="V13" s="132"/>
      <c r="W13" s="132"/>
      <c r="X13" s="15"/>
      <c r="Y13" s="132" t="s">
        <v>129</v>
      </c>
      <c r="Z13" s="132"/>
      <c r="AA13" s="132"/>
      <c r="AB13" s="132"/>
      <c r="AC13" s="132"/>
      <c r="AD13" s="15"/>
      <c r="AE13" s="132" t="s">
        <v>130</v>
      </c>
      <c r="AF13" s="132"/>
      <c r="AG13" s="132"/>
      <c r="AH13" s="132"/>
      <c r="AI13" s="132"/>
      <c r="AJ13" s="15"/>
      <c r="AK13" s="132" t="s">
        <v>130</v>
      </c>
      <c r="AL13" s="132"/>
      <c r="AM13" s="132"/>
      <c r="AN13" s="15"/>
      <c r="AO13" s="131">
        <v>0</v>
      </c>
      <c r="AP13" s="131"/>
      <c r="AQ13" s="131"/>
      <c r="AR13" s="15"/>
      <c r="AS13" s="131">
        <v>0</v>
      </c>
      <c r="AT13" s="131"/>
      <c r="AU13" s="15"/>
      <c r="AV13" s="48" t="s">
        <v>130</v>
      </c>
    </row>
    <row r="14" spans="1:49" ht="30" customHeight="1" x14ac:dyDescent="0.2">
      <c r="A14" s="48" t="s">
        <v>135</v>
      </c>
      <c r="B14" s="15"/>
      <c r="C14" s="48" t="s">
        <v>129</v>
      </c>
      <c r="D14" s="15"/>
      <c r="E14" s="48" t="s">
        <v>131</v>
      </c>
      <c r="F14" s="15"/>
      <c r="G14" s="132" t="s">
        <v>130</v>
      </c>
      <c r="H14" s="132"/>
      <c r="I14" s="132"/>
      <c r="J14" s="15"/>
      <c r="K14" s="131">
        <v>24976000</v>
      </c>
      <c r="L14" s="131"/>
      <c r="M14" s="131"/>
      <c r="N14" s="15"/>
      <c r="O14" s="131">
        <v>6500</v>
      </c>
      <c r="P14" s="131"/>
      <c r="Q14" s="131"/>
      <c r="R14" s="15"/>
      <c r="S14" s="132" t="s">
        <v>134</v>
      </c>
      <c r="T14" s="132"/>
      <c r="U14" s="132"/>
      <c r="V14" s="132"/>
      <c r="W14" s="132"/>
      <c r="X14" s="15"/>
      <c r="Y14" s="132" t="s">
        <v>129</v>
      </c>
      <c r="Z14" s="132"/>
      <c r="AA14" s="132"/>
      <c r="AB14" s="132"/>
      <c r="AC14" s="132"/>
      <c r="AD14" s="15"/>
      <c r="AE14" s="132" t="s">
        <v>131</v>
      </c>
      <c r="AF14" s="132"/>
      <c r="AG14" s="132"/>
      <c r="AH14" s="132"/>
      <c r="AI14" s="132"/>
      <c r="AJ14" s="15"/>
      <c r="AK14" s="132" t="s">
        <v>130</v>
      </c>
      <c r="AL14" s="132"/>
      <c r="AM14" s="132"/>
      <c r="AN14" s="15"/>
      <c r="AO14" s="131">
        <v>24966000</v>
      </c>
      <c r="AP14" s="131"/>
      <c r="AQ14" s="131"/>
      <c r="AR14" s="15"/>
      <c r="AS14" s="131">
        <v>6500</v>
      </c>
      <c r="AT14" s="131"/>
      <c r="AU14" s="15"/>
      <c r="AV14" s="48" t="s">
        <v>134</v>
      </c>
    </row>
    <row r="15" spans="1:49" ht="30" customHeight="1" x14ac:dyDescent="0.2">
      <c r="A15" s="48" t="s">
        <v>359</v>
      </c>
      <c r="B15" s="15"/>
      <c r="C15" s="48" t="s">
        <v>129</v>
      </c>
      <c r="D15" s="15"/>
      <c r="E15" s="48" t="s">
        <v>130</v>
      </c>
      <c r="F15" s="15"/>
      <c r="G15" s="132" t="s">
        <v>130</v>
      </c>
      <c r="H15" s="132"/>
      <c r="I15" s="132"/>
      <c r="J15" s="15"/>
      <c r="K15" s="131">
        <v>0</v>
      </c>
      <c r="L15" s="131"/>
      <c r="M15" s="131"/>
      <c r="N15" s="15"/>
      <c r="O15" s="131">
        <v>0</v>
      </c>
      <c r="P15" s="131"/>
      <c r="Q15" s="131"/>
      <c r="R15" s="15"/>
      <c r="S15" s="132" t="s">
        <v>130</v>
      </c>
      <c r="T15" s="132"/>
      <c r="U15" s="132"/>
      <c r="V15" s="132"/>
      <c r="W15" s="132"/>
      <c r="X15" s="15"/>
      <c r="Y15" s="132" t="s">
        <v>129</v>
      </c>
      <c r="Z15" s="132"/>
      <c r="AA15" s="132"/>
      <c r="AB15" s="132"/>
      <c r="AC15" s="132"/>
      <c r="AD15" s="15"/>
      <c r="AE15" s="132" t="s">
        <v>131</v>
      </c>
      <c r="AF15" s="132"/>
      <c r="AG15" s="132"/>
      <c r="AH15" s="132"/>
      <c r="AI15" s="132"/>
      <c r="AJ15" s="15"/>
      <c r="AK15" s="132" t="s">
        <v>130</v>
      </c>
      <c r="AL15" s="132"/>
      <c r="AM15" s="132"/>
      <c r="AN15" s="15"/>
      <c r="AO15" s="131">
        <v>604000</v>
      </c>
      <c r="AP15" s="131"/>
      <c r="AQ15" s="131"/>
      <c r="AR15" s="15"/>
      <c r="AS15" s="131">
        <v>3250</v>
      </c>
      <c r="AT15" s="131"/>
      <c r="AU15" s="15"/>
      <c r="AV15" s="48" t="s">
        <v>364</v>
      </c>
    </row>
    <row r="16" spans="1:49" ht="30" customHeight="1" x14ac:dyDescent="0.2">
      <c r="A16" s="48" t="s">
        <v>360</v>
      </c>
      <c r="B16" s="15"/>
      <c r="C16" s="48" t="s">
        <v>129</v>
      </c>
      <c r="D16" s="15"/>
      <c r="E16" s="48" t="s">
        <v>130</v>
      </c>
      <c r="F16" s="15"/>
      <c r="G16" s="132" t="s">
        <v>130</v>
      </c>
      <c r="H16" s="132"/>
      <c r="I16" s="132"/>
      <c r="J16" s="15"/>
      <c r="K16" s="131">
        <v>0</v>
      </c>
      <c r="L16" s="131"/>
      <c r="M16" s="131"/>
      <c r="N16" s="15"/>
      <c r="O16" s="131">
        <v>0</v>
      </c>
      <c r="P16" s="131"/>
      <c r="Q16" s="131"/>
      <c r="R16" s="15"/>
      <c r="S16" s="132" t="s">
        <v>130</v>
      </c>
      <c r="T16" s="132"/>
      <c r="U16" s="132"/>
      <c r="V16" s="132"/>
      <c r="W16" s="132"/>
      <c r="X16" s="15"/>
      <c r="Y16" s="132" t="s">
        <v>129</v>
      </c>
      <c r="Z16" s="132"/>
      <c r="AA16" s="132"/>
      <c r="AB16" s="132"/>
      <c r="AC16" s="132"/>
      <c r="AD16" s="15"/>
      <c r="AE16" s="132" t="s">
        <v>131</v>
      </c>
      <c r="AF16" s="132"/>
      <c r="AG16" s="132"/>
      <c r="AH16" s="132"/>
      <c r="AI16" s="132"/>
      <c r="AJ16" s="15"/>
      <c r="AK16" s="132" t="s">
        <v>130</v>
      </c>
      <c r="AL16" s="132"/>
      <c r="AM16" s="132"/>
      <c r="AN16" s="15"/>
      <c r="AO16" s="131">
        <v>1174000</v>
      </c>
      <c r="AP16" s="131"/>
      <c r="AQ16" s="131"/>
      <c r="AR16" s="15"/>
      <c r="AS16" s="131">
        <v>3500</v>
      </c>
      <c r="AT16" s="131"/>
      <c r="AU16" s="15"/>
      <c r="AV16" s="48" t="s">
        <v>364</v>
      </c>
    </row>
    <row r="17" spans="1:49" ht="30" customHeight="1" x14ac:dyDescent="0.2">
      <c r="A17" s="48" t="s">
        <v>361</v>
      </c>
      <c r="B17" s="15"/>
      <c r="C17" s="48" t="s">
        <v>129</v>
      </c>
      <c r="D17" s="15"/>
      <c r="E17" s="48" t="s">
        <v>130</v>
      </c>
      <c r="F17" s="15"/>
      <c r="G17" s="132" t="s">
        <v>130</v>
      </c>
      <c r="H17" s="132"/>
      <c r="I17" s="132"/>
      <c r="J17" s="15"/>
      <c r="K17" s="131">
        <v>0</v>
      </c>
      <c r="L17" s="131"/>
      <c r="M17" s="131"/>
      <c r="N17" s="15"/>
      <c r="O17" s="131">
        <v>0</v>
      </c>
      <c r="P17" s="131"/>
      <c r="Q17" s="131"/>
      <c r="R17" s="15"/>
      <c r="S17" s="132" t="s">
        <v>130</v>
      </c>
      <c r="T17" s="132"/>
      <c r="U17" s="132"/>
      <c r="V17" s="132"/>
      <c r="W17" s="132"/>
      <c r="X17" s="15"/>
      <c r="Y17" s="132" t="s">
        <v>129</v>
      </c>
      <c r="Z17" s="132"/>
      <c r="AA17" s="132"/>
      <c r="AB17" s="132"/>
      <c r="AC17" s="132"/>
      <c r="AD17" s="15"/>
      <c r="AE17" s="132" t="s">
        <v>131</v>
      </c>
      <c r="AF17" s="132"/>
      <c r="AG17" s="132"/>
      <c r="AH17" s="132"/>
      <c r="AI17" s="132"/>
      <c r="AJ17" s="15"/>
      <c r="AK17" s="132" t="s">
        <v>130</v>
      </c>
      <c r="AL17" s="132"/>
      <c r="AM17" s="132"/>
      <c r="AN17" s="15"/>
      <c r="AO17" s="131">
        <v>6110000</v>
      </c>
      <c r="AP17" s="131"/>
      <c r="AQ17" s="131"/>
      <c r="AR17" s="15"/>
      <c r="AS17" s="131">
        <v>3750</v>
      </c>
      <c r="AT17" s="131"/>
      <c r="AU17" s="15"/>
      <c r="AV17" s="48" t="s">
        <v>364</v>
      </c>
    </row>
    <row r="18" spans="1:49" ht="30" customHeight="1" x14ac:dyDescent="0.2">
      <c r="A18" s="48" t="s">
        <v>362</v>
      </c>
      <c r="B18" s="15"/>
      <c r="C18" s="48" t="s">
        <v>129</v>
      </c>
      <c r="D18" s="15"/>
      <c r="E18" s="48" t="s">
        <v>130</v>
      </c>
      <c r="F18" s="15"/>
      <c r="G18" s="132" t="s">
        <v>130</v>
      </c>
      <c r="H18" s="132"/>
      <c r="I18" s="132"/>
      <c r="J18" s="15"/>
      <c r="K18" s="131">
        <v>0</v>
      </c>
      <c r="L18" s="131"/>
      <c r="M18" s="131"/>
      <c r="N18" s="15"/>
      <c r="O18" s="131">
        <v>0</v>
      </c>
      <c r="P18" s="131"/>
      <c r="Q18" s="131"/>
      <c r="R18" s="15"/>
      <c r="S18" s="132" t="s">
        <v>130</v>
      </c>
      <c r="T18" s="132"/>
      <c r="U18" s="132"/>
      <c r="V18" s="132"/>
      <c r="W18" s="132"/>
      <c r="X18" s="15"/>
      <c r="Y18" s="132" t="s">
        <v>129</v>
      </c>
      <c r="Z18" s="132"/>
      <c r="AA18" s="132"/>
      <c r="AB18" s="132"/>
      <c r="AC18" s="132"/>
      <c r="AD18" s="15"/>
      <c r="AE18" s="132" t="s">
        <v>131</v>
      </c>
      <c r="AF18" s="132"/>
      <c r="AG18" s="132"/>
      <c r="AH18" s="132"/>
      <c r="AI18" s="132"/>
      <c r="AJ18" s="15"/>
      <c r="AK18" s="132" t="s">
        <v>130</v>
      </c>
      <c r="AL18" s="132"/>
      <c r="AM18" s="132"/>
      <c r="AN18" s="15"/>
      <c r="AO18" s="131">
        <v>10116000</v>
      </c>
      <c r="AP18" s="131"/>
      <c r="AQ18" s="131"/>
      <c r="AR18" s="15"/>
      <c r="AS18" s="131">
        <v>4000</v>
      </c>
      <c r="AT18" s="131"/>
      <c r="AU18" s="15"/>
      <c r="AV18" s="48" t="s">
        <v>364</v>
      </c>
    </row>
    <row r="19" spans="1:49" ht="30" customHeight="1" x14ac:dyDescent="0.2">
      <c r="A19" s="48" t="s">
        <v>363</v>
      </c>
      <c r="B19" s="15"/>
      <c r="C19" s="48" t="s">
        <v>129</v>
      </c>
      <c r="D19" s="15"/>
      <c r="E19" s="48" t="s">
        <v>130</v>
      </c>
      <c r="F19" s="15"/>
      <c r="G19" s="132" t="s">
        <v>130</v>
      </c>
      <c r="H19" s="132"/>
      <c r="I19" s="132"/>
      <c r="J19" s="15"/>
      <c r="K19" s="131">
        <v>0</v>
      </c>
      <c r="L19" s="131"/>
      <c r="M19" s="131"/>
      <c r="N19" s="15"/>
      <c r="O19" s="131">
        <v>0</v>
      </c>
      <c r="P19" s="131"/>
      <c r="Q19" s="131"/>
      <c r="R19" s="15"/>
      <c r="S19" s="132" t="s">
        <v>130</v>
      </c>
      <c r="T19" s="132"/>
      <c r="U19" s="132"/>
      <c r="V19" s="132"/>
      <c r="W19" s="132"/>
      <c r="X19" s="15"/>
      <c r="Y19" s="132" t="s">
        <v>129</v>
      </c>
      <c r="Z19" s="132"/>
      <c r="AA19" s="132"/>
      <c r="AB19" s="132"/>
      <c r="AC19" s="132"/>
      <c r="AD19" s="15"/>
      <c r="AE19" s="132" t="s">
        <v>131</v>
      </c>
      <c r="AF19" s="132"/>
      <c r="AG19" s="132"/>
      <c r="AH19" s="132"/>
      <c r="AI19" s="132"/>
      <c r="AJ19" s="15"/>
      <c r="AK19" s="132" t="s">
        <v>130</v>
      </c>
      <c r="AL19" s="132"/>
      <c r="AM19" s="132"/>
      <c r="AN19" s="15"/>
      <c r="AO19" s="131">
        <v>20000</v>
      </c>
      <c r="AP19" s="131"/>
      <c r="AQ19" s="131"/>
      <c r="AR19" s="15"/>
      <c r="AS19" s="131">
        <v>4500</v>
      </c>
      <c r="AT19" s="131"/>
      <c r="AU19" s="15"/>
      <c r="AV19" s="48" t="s">
        <v>364</v>
      </c>
    </row>
    <row r="20" spans="1:49" ht="30" customHeight="1" x14ac:dyDescent="0.2">
      <c r="A20" s="48" t="s">
        <v>15</v>
      </c>
      <c r="B20" s="15"/>
      <c r="C20" s="48" t="s">
        <v>129</v>
      </c>
      <c r="D20" s="15"/>
      <c r="E20" s="48" t="s">
        <v>136</v>
      </c>
      <c r="F20" s="15"/>
      <c r="G20" s="132" t="s">
        <v>130</v>
      </c>
      <c r="H20" s="132"/>
      <c r="I20" s="132"/>
      <c r="J20" s="15"/>
      <c r="K20" s="131">
        <v>179369856</v>
      </c>
      <c r="L20" s="131"/>
      <c r="M20" s="131"/>
      <c r="N20" s="15"/>
      <c r="O20" s="131">
        <v>2347</v>
      </c>
      <c r="P20" s="131"/>
      <c r="Q20" s="131"/>
      <c r="R20" s="15"/>
      <c r="S20" s="132" t="s">
        <v>137</v>
      </c>
      <c r="T20" s="132"/>
      <c r="U20" s="132"/>
      <c r="V20" s="132"/>
      <c r="W20" s="132"/>
      <c r="X20" s="15"/>
      <c r="Y20" s="132" t="s">
        <v>129</v>
      </c>
      <c r="Z20" s="132"/>
      <c r="AA20" s="132"/>
      <c r="AB20" s="132"/>
      <c r="AC20" s="132"/>
      <c r="AD20" s="15"/>
      <c r="AE20" s="132" t="s">
        <v>130</v>
      </c>
      <c r="AF20" s="132"/>
      <c r="AG20" s="132"/>
      <c r="AH20" s="132"/>
      <c r="AI20" s="132"/>
      <c r="AJ20" s="15"/>
      <c r="AK20" s="132" t="s">
        <v>130</v>
      </c>
      <c r="AL20" s="132"/>
      <c r="AM20" s="132"/>
      <c r="AN20" s="15"/>
      <c r="AO20" s="131">
        <v>0</v>
      </c>
      <c r="AP20" s="131"/>
      <c r="AQ20" s="131"/>
      <c r="AR20" s="15"/>
      <c r="AS20" s="131">
        <v>0</v>
      </c>
      <c r="AT20" s="131"/>
      <c r="AU20" s="15"/>
      <c r="AV20" s="48" t="s">
        <v>130</v>
      </c>
    </row>
    <row r="21" spans="1:49" ht="30" customHeight="1" x14ac:dyDescent="0.2">
      <c r="A21" s="48" t="s">
        <v>356</v>
      </c>
      <c r="B21" s="15"/>
      <c r="C21" s="48" t="s">
        <v>129</v>
      </c>
      <c r="D21" s="15"/>
      <c r="E21" s="48" t="s">
        <v>130</v>
      </c>
      <c r="F21" s="15"/>
      <c r="G21" s="132" t="s">
        <v>130</v>
      </c>
      <c r="H21" s="132"/>
      <c r="I21" s="132"/>
      <c r="J21" s="15"/>
      <c r="K21" s="131">
        <v>0</v>
      </c>
      <c r="L21" s="131"/>
      <c r="M21" s="131"/>
      <c r="N21" s="15"/>
      <c r="O21" s="131">
        <v>0</v>
      </c>
      <c r="P21" s="131"/>
      <c r="Q21" s="131"/>
      <c r="R21" s="15"/>
      <c r="S21" s="132" t="s">
        <v>130</v>
      </c>
      <c r="T21" s="132"/>
      <c r="U21" s="132"/>
      <c r="V21" s="132"/>
      <c r="W21" s="132"/>
      <c r="X21" s="15"/>
      <c r="Y21" s="132" t="s">
        <v>129</v>
      </c>
      <c r="Z21" s="132"/>
      <c r="AA21" s="132"/>
      <c r="AB21" s="132"/>
      <c r="AC21" s="132"/>
      <c r="AD21" s="15"/>
      <c r="AE21" s="132" t="s">
        <v>136</v>
      </c>
      <c r="AF21" s="132"/>
      <c r="AG21" s="132"/>
      <c r="AH21" s="132"/>
      <c r="AI21" s="132"/>
      <c r="AJ21" s="15"/>
      <c r="AK21" s="132" t="s">
        <v>130</v>
      </c>
      <c r="AL21" s="132"/>
      <c r="AM21" s="132"/>
      <c r="AN21" s="15"/>
      <c r="AO21" s="131">
        <v>10000</v>
      </c>
      <c r="AP21" s="131"/>
      <c r="AQ21" s="131"/>
      <c r="AR21" s="15"/>
      <c r="AS21" s="131">
        <v>2000</v>
      </c>
      <c r="AT21" s="131"/>
      <c r="AU21" s="15"/>
      <c r="AV21" s="48" t="s">
        <v>358</v>
      </c>
    </row>
    <row r="22" spans="1:49" ht="30" customHeight="1" x14ac:dyDescent="0.2">
      <c r="A22" s="119" t="s">
        <v>138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</row>
    <row r="23" spans="1:49" ht="30" customHeight="1" x14ac:dyDescent="0.2">
      <c r="C23" s="130" t="s">
        <v>2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O23" s="130" t="s">
        <v>4</v>
      </c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</row>
    <row r="24" spans="1:49" ht="30" customHeight="1" x14ac:dyDescent="0.2">
      <c r="A24" s="1" t="s">
        <v>118</v>
      </c>
      <c r="C24" s="3" t="s">
        <v>125</v>
      </c>
      <c r="D24" s="2"/>
      <c r="E24" s="3" t="s">
        <v>127</v>
      </c>
      <c r="F24" s="2"/>
      <c r="G24" s="123" t="s">
        <v>120</v>
      </c>
      <c r="H24" s="123"/>
      <c r="I24" s="123"/>
      <c r="J24" s="2"/>
      <c r="K24" s="123" t="s">
        <v>121</v>
      </c>
      <c r="L24" s="123"/>
      <c r="M24" s="123"/>
      <c r="O24" s="123" t="s">
        <v>125</v>
      </c>
      <c r="P24" s="123"/>
      <c r="Q24" s="123"/>
      <c r="R24" s="123"/>
      <c r="S24" s="123"/>
      <c r="T24" s="2"/>
      <c r="U24" s="123" t="s">
        <v>127</v>
      </c>
      <c r="V24" s="123"/>
      <c r="W24" s="123"/>
      <c r="X24" s="123"/>
      <c r="Y24" s="123"/>
      <c r="Z24" s="2"/>
      <c r="AA24" s="123" t="s">
        <v>120</v>
      </c>
      <c r="AB24" s="123"/>
      <c r="AC24" s="123"/>
      <c r="AD24" s="123"/>
      <c r="AE24" s="123"/>
      <c r="AF24" s="2"/>
      <c r="AG24" s="123" t="s">
        <v>121</v>
      </c>
      <c r="AH24" s="123"/>
      <c r="AI24" s="123"/>
    </row>
    <row r="25" spans="1:49" ht="30" customHeight="1" x14ac:dyDescent="0.2">
      <c r="A25" s="2"/>
      <c r="C25" s="2"/>
      <c r="E25" s="2"/>
      <c r="G25" s="2"/>
      <c r="H25" s="2"/>
      <c r="I25" s="2"/>
      <c r="K25" s="2"/>
      <c r="L25" s="2"/>
      <c r="M25" s="2"/>
      <c r="O25" s="2"/>
      <c r="P25" s="2"/>
      <c r="Q25" s="2"/>
      <c r="R25" s="2"/>
      <c r="S25" s="2"/>
      <c r="U25" s="2"/>
      <c r="V25" s="2"/>
      <c r="W25" s="2"/>
      <c r="X25" s="2"/>
      <c r="Y25" s="2"/>
      <c r="AA25" s="2"/>
      <c r="AB25" s="2"/>
      <c r="AC25" s="2"/>
      <c r="AD25" s="2"/>
      <c r="AE25" s="2"/>
      <c r="AG25" s="2"/>
      <c r="AH25" s="2"/>
      <c r="AI25" s="2"/>
    </row>
  </sheetData>
  <mergeCells count="129">
    <mergeCell ref="AK19:AM19"/>
    <mergeCell ref="AO19:AQ19"/>
    <mergeCell ref="AS19:AT19"/>
    <mergeCell ref="G19:I19"/>
    <mergeCell ref="K19:M19"/>
    <mergeCell ref="O19:Q19"/>
    <mergeCell ref="S19:W19"/>
    <mergeCell ref="Y19:AC19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S17:W17"/>
    <mergeCell ref="Y17:AC17"/>
    <mergeCell ref="AE17:AI17"/>
    <mergeCell ref="AK17:AM17"/>
    <mergeCell ref="AO17:AQ17"/>
    <mergeCell ref="G17:I17"/>
    <mergeCell ref="K17:M17"/>
    <mergeCell ref="O17:Q17"/>
    <mergeCell ref="G21:I21"/>
    <mergeCell ref="K21:M21"/>
    <mergeCell ref="O21:Q21"/>
    <mergeCell ref="S21:W21"/>
    <mergeCell ref="Y21:AC21"/>
    <mergeCell ref="AE20:AI20"/>
    <mergeCell ref="AE19:AI19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A1:AW1"/>
    <mergeCell ref="A2:AW2"/>
    <mergeCell ref="A3:AW3"/>
    <mergeCell ref="I6:AA6"/>
    <mergeCell ref="AC6:AS6"/>
    <mergeCell ref="A5:AD5"/>
    <mergeCell ref="AE5:AW5"/>
    <mergeCell ref="AC7:AG7"/>
    <mergeCell ref="AI7:AK7"/>
    <mergeCell ref="AM7:AO7"/>
    <mergeCell ref="AQ7:AS7"/>
    <mergeCell ref="A7:G7"/>
    <mergeCell ref="I7:K7"/>
    <mergeCell ref="M7:O7"/>
    <mergeCell ref="Q7:U7"/>
    <mergeCell ref="W7:AA7"/>
    <mergeCell ref="A9:AD9"/>
    <mergeCell ref="AE9:AW9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G24:I24"/>
    <mergeCell ref="K24:M24"/>
    <mergeCell ref="O24:S24"/>
    <mergeCell ref="U24:Y24"/>
    <mergeCell ref="AA24:AE24"/>
    <mergeCell ref="AG24:AI24"/>
    <mergeCell ref="AS20:AT20"/>
    <mergeCell ref="G20:I20"/>
    <mergeCell ref="K20:M20"/>
    <mergeCell ref="O20:Q20"/>
    <mergeCell ref="S20:W20"/>
    <mergeCell ref="Y20:AC20"/>
    <mergeCell ref="A22:AD22"/>
    <mergeCell ref="AE22:AW22"/>
    <mergeCell ref="C23:M23"/>
    <mergeCell ref="O23:AI23"/>
    <mergeCell ref="AE21:AI21"/>
    <mergeCell ref="AK21:AM21"/>
    <mergeCell ref="AO21:AQ21"/>
    <mergeCell ref="AS21:AT21"/>
    <mergeCell ref="AK20:AM20"/>
    <mergeCell ref="AO20:AQ20"/>
  </mergeCells>
  <phoneticPr fontId="11" type="noConversion"/>
  <pageMargins left="0.39" right="0.39" top="0.39" bottom="0.39" header="0" footer="0"/>
  <pageSetup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2"/>
  <sheetViews>
    <sheetView rightToLeft="1" view="pageBreakPreview" zoomScaleNormal="100" zoomScaleSheetLayoutView="100" workbookViewId="0">
      <selection activeCell="N1" sqref="N1"/>
    </sheetView>
  </sheetViews>
  <sheetFormatPr defaultRowHeight="30" customHeight="1" x14ac:dyDescent="0.2"/>
  <cols>
    <col min="1" max="1" width="5.140625" customWidth="1"/>
    <col min="2" max="2" width="35" customWidth="1"/>
    <col min="3" max="3" width="1.28515625" customWidth="1"/>
    <col min="4" max="4" width="17.140625" customWidth="1"/>
    <col min="5" max="5" width="1.28515625" customWidth="1"/>
    <col min="6" max="6" width="17.7109375" customWidth="1"/>
    <col min="7" max="7" width="1.28515625" customWidth="1"/>
    <col min="8" max="8" width="17.7109375" customWidth="1"/>
    <col min="9" max="9" width="1.28515625" customWidth="1"/>
    <col min="10" max="10" width="16.140625" customWidth="1"/>
    <col min="11" max="11" width="1.28515625" customWidth="1"/>
    <col min="12" max="12" width="13.5703125" customWidth="1"/>
    <col min="13" max="13" width="0.28515625" customWidth="1"/>
  </cols>
  <sheetData>
    <row r="1" spans="1:12" ht="30" customHeight="1" x14ac:dyDescent="0.2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30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30" customHeight="1" x14ac:dyDescent="0.2">
      <c r="A4" s="119" t="s">
        <v>338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2" ht="30" customHeight="1" x14ac:dyDescent="0.2">
      <c r="D5" s="1" t="s">
        <v>4</v>
      </c>
      <c r="F5" s="130" t="s">
        <v>3</v>
      </c>
      <c r="G5" s="130"/>
      <c r="H5" s="130"/>
      <c r="J5" s="136" t="s">
        <v>352</v>
      </c>
      <c r="K5" s="136"/>
      <c r="L5" s="136"/>
    </row>
    <row r="6" spans="1:12" ht="39" customHeight="1" x14ac:dyDescent="0.2">
      <c r="A6" s="130" t="s">
        <v>150</v>
      </c>
      <c r="B6" s="130"/>
      <c r="D6" s="1" t="s">
        <v>151</v>
      </c>
      <c r="F6" s="1" t="s">
        <v>152</v>
      </c>
      <c r="H6" s="1" t="s">
        <v>153</v>
      </c>
      <c r="J6" s="1" t="s">
        <v>151</v>
      </c>
      <c r="L6" s="10" t="s">
        <v>13</v>
      </c>
    </row>
    <row r="7" spans="1:12" ht="30" customHeight="1" x14ac:dyDescent="0.2">
      <c r="A7" s="134" t="s">
        <v>154</v>
      </c>
      <c r="B7" s="134"/>
      <c r="D7" s="5">
        <v>21070540956</v>
      </c>
      <c r="F7" s="5">
        <v>574914454837</v>
      </c>
      <c r="H7" s="5">
        <v>556387381926</v>
      </c>
      <c r="J7" s="5">
        <f>D7+F7-H7</f>
        <v>39597613867</v>
      </c>
      <c r="L7" s="66">
        <f>J7/4023069104587</f>
        <v>9.8426382539270382E-3</v>
      </c>
    </row>
    <row r="8" spans="1:12" ht="30" customHeight="1" x14ac:dyDescent="0.2">
      <c r="A8" s="135" t="s">
        <v>155</v>
      </c>
      <c r="B8" s="135"/>
      <c r="D8" s="7">
        <v>31812631</v>
      </c>
      <c r="F8" s="7">
        <v>134523</v>
      </c>
      <c r="H8" s="7">
        <v>0</v>
      </c>
      <c r="J8" s="7">
        <f t="shared" ref="J8:J10" si="0">D8+F8-H8</f>
        <v>31947154</v>
      </c>
      <c r="L8" s="67">
        <f>J8/4023069104587</f>
        <v>7.940990614248876E-6</v>
      </c>
    </row>
    <row r="9" spans="1:12" ht="30" customHeight="1" x14ac:dyDescent="0.2">
      <c r="A9" s="135" t="s">
        <v>156</v>
      </c>
      <c r="B9" s="135"/>
      <c r="D9" s="7">
        <v>6081295</v>
      </c>
      <c r="F9" s="7">
        <v>97254646929</v>
      </c>
      <c r="H9" s="7">
        <v>73000600000</v>
      </c>
      <c r="J9" s="7">
        <f t="shared" si="0"/>
        <v>24260128224</v>
      </c>
      <c r="L9" s="67">
        <f>J9/4023069104587</f>
        <v>6.0302539164289338E-3</v>
      </c>
    </row>
    <row r="10" spans="1:12" ht="30" customHeight="1" x14ac:dyDescent="0.2">
      <c r="A10" s="135" t="s">
        <v>157</v>
      </c>
      <c r="B10" s="135"/>
      <c r="D10" s="7">
        <v>3461208</v>
      </c>
      <c r="F10" s="7">
        <v>14636</v>
      </c>
      <c r="H10" s="7">
        <v>0</v>
      </c>
      <c r="J10" s="7">
        <f t="shared" si="0"/>
        <v>3475844</v>
      </c>
      <c r="L10" s="67">
        <f>J10/4023069104587</f>
        <v>8.6397819914078335E-7</v>
      </c>
    </row>
    <row r="11" spans="1:12" ht="30" customHeight="1" thickBot="1" x14ac:dyDescent="0.25">
      <c r="A11" s="125"/>
      <c r="B11" s="125"/>
      <c r="D11" s="16">
        <f>SUM(D7:D10)</f>
        <v>21111896090</v>
      </c>
      <c r="E11" s="54">
        <f t="shared" ref="E11:I11" si="1">SUM(E7:E10)</f>
        <v>0</v>
      </c>
      <c r="F11" s="16">
        <f>SUM(F7:F10)</f>
        <v>672169250925</v>
      </c>
      <c r="G11" s="54">
        <f t="shared" si="1"/>
        <v>0</v>
      </c>
      <c r="H11" s="16">
        <f>SUM(H7:H10)</f>
        <v>629387981926</v>
      </c>
      <c r="I11" s="54">
        <f t="shared" si="1"/>
        <v>0</v>
      </c>
      <c r="J11" s="16">
        <f>SUM(J7:J10)</f>
        <v>63893165089</v>
      </c>
      <c r="K11" s="17"/>
      <c r="L11" s="68">
        <f>SUM(L7:L10)</f>
        <v>1.588169713916936E-2</v>
      </c>
    </row>
    <row r="12" spans="1:12" ht="30" customHeight="1" thickTop="1" x14ac:dyDescent="0.2"/>
  </sheetData>
  <mergeCells count="12">
    <mergeCell ref="A1:L1"/>
    <mergeCell ref="A2:L2"/>
    <mergeCell ref="A3:L3"/>
    <mergeCell ref="F5:H5"/>
    <mergeCell ref="J5:L5"/>
    <mergeCell ref="A4:L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1"/>
  <sheetViews>
    <sheetView rightToLeft="1" workbookViewId="0">
      <selection activeCell="L1" sqref="L1"/>
    </sheetView>
  </sheetViews>
  <sheetFormatPr defaultRowHeight="30" customHeight="1" x14ac:dyDescent="0.2"/>
  <cols>
    <col min="1" max="1" width="2.5703125" customWidth="1"/>
    <col min="2" max="2" width="42.7109375" customWidth="1"/>
    <col min="3" max="3" width="1.28515625" customWidth="1"/>
    <col min="4" max="4" width="11.7109375" style="15" customWidth="1"/>
    <col min="5" max="5" width="1.28515625" style="15" customWidth="1"/>
    <col min="6" max="6" width="19" style="15" customWidth="1"/>
    <col min="7" max="7" width="1.28515625" style="15" customWidth="1"/>
    <col min="8" max="8" width="14" style="109" customWidth="1"/>
    <col min="9" max="9" width="1.28515625" style="15" customWidth="1"/>
    <col min="10" max="10" width="12.140625" style="15" customWidth="1"/>
    <col min="11" max="11" width="0.28515625" customWidth="1"/>
  </cols>
  <sheetData>
    <row r="1" spans="1:10" ht="30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30" customHeight="1" x14ac:dyDescent="0.2">
      <c r="A2" s="125" t="s">
        <v>158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30" customHeight="1" x14ac:dyDescent="0.2">
      <c r="A4" s="119" t="s">
        <v>349</v>
      </c>
      <c r="B4" s="119"/>
      <c r="C4" s="119"/>
      <c r="D4" s="119"/>
      <c r="E4" s="119"/>
      <c r="F4" s="119"/>
      <c r="G4" s="119"/>
      <c r="H4" s="119"/>
      <c r="I4" s="119"/>
      <c r="J4" s="119"/>
    </row>
    <row r="6" spans="1:10" ht="42" x14ac:dyDescent="0.2">
      <c r="A6" s="130" t="s">
        <v>159</v>
      </c>
      <c r="B6" s="130"/>
      <c r="D6" s="1" t="s">
        <v>160</v>
      </c>
      <c r="F6" s="1" t="s">
        <v>151</v>
      </c>
      <c r="H6" s="105" t="s">
        <v>161</v>
      </c>
      <c r="I6" s="104"/>
      <c r="J6" s="10" t="s">
        <v>162</v>
      </c>
    </row>
    <row r="7" spans="1:10" ht="30" customHeight="1" x14ac:dyDescent="0.2">
      <c r="A7" s="134" t="s">
        <v>163</v>
      </c>
      <c r="B7" s="134"/>
      <c r="D7" s="96" t="s">
        <v>346</v>
      </c>
      <c r="F7" s="23">
        <f>'درآمد سرمایه گذاری در سهام'!J183</f>
        <v>-202993593207</v>
      </c>
      <c r="H7" s="106">
        <f>F7/F11</f>
        <v>-0.66407996734302865</v>
      </c>
      <c r="J7" s="46">
        <v>6.52</v>
      </c>
    </row>
    <row r="8" spans="1:10" ht="30" customHeight="1" x14ac:dyDescent="0.2">
      <c r="A8" s="135" t="s">
        <v>165</v>
      </c>
      <c r="B8" s="135"/>
      <c r="D8" s="97" t="s">
        <v>164</v>
      </c>
      <c r="F8" s="24">
        <f>'درآمد سرمایه گذاری در اوراق به'!J14</f>
        <v>729452664</v>
      </c>
      <c r="H8" s="107">
        <f>F8/F11</f>
        <v>2.386355616620026E-3</v>
      </c>
      <c r="J8" s="56">
        <v>7.0000000000000007E-2</v>
      </c>
    </row>
    <row r="9" spans="1:10" ht="30" customHeight="1" x14ac:dyDescent="0.2">
      <c r="A9" s="135" t="s">
        <v>166</v>
      </c>
      <c r="B9" s="135"/>
      <c r="D9" s="97" t="s">
        <v>344</v>
      </c>
      <c r="F9" s="24">
        <f>'درآمد سپرده بانکی'!D12</f>
        <v>2246901</v>
      </c>
      <c r="H9" s="107">
        <f>F9/F11</f>
        <v>7.3505863861498672E-6</v>
      </c>
      <c r="J9" s="56">
        <v>0</v>
      </c>
    </row>
    <row r="10" spans="1:10" ht="30" customHeight="1" x14ac:dyDescent="0.2">
      <c r="A10" s="135" t="s">
        <v>167</v>
      </c>
      <c r="B10" s="135"/>
      <c r="D10" s="97" t="s">
        <v>345</v>
      </c>
      <c r="F10" s="25">
        <f>'سایر درآمدها'!D10</f>
        <v>287060118</v>
      </c>
      <c r="H10" s="108">
        <f>F10/F11</f>
        <v>9.390979822330287E-4</v>
      </c>
      <c r="J10" s="95">
        <v>0.02</v>
      </c>
    </row>
    <row r="11" spans="1:10" ht="30" customHeight="1" thickBot="1" x14ac:dyDescent="0.25">
      <c r="A11" s="125"/>
      <c r="B11" s="125"/>
      <c r="D11" s="24"/>
      <c r="F11" s="16">
        <v>305676429330</v>
      </c>
      <c r="G11" s="17"/>
      <c r="H11" s="68">
        <f>SUM(H7:H10)</f>
        <v>-0.66074716315778947</v>
      </c>
      <c r="I11" s="17"/>
      <c r="J11" s="65">
        <f>SUM(J7:J10)</f>
        <v>6.6099999999999994</v>
      </c>
    </row>
  </sheetData>
  <mergeCells count="10">
    <mergeCell ref="A1:J1"/>
    <mergeCell ref="A2:J2"/>
    <mergeCell ref="A3:J3"/>
    <mergeCell ref="A6:B6"/>
    <mergeCell ref="A4:J4"/>
    <mergeCell ref="A11:B11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184"/>
  <sheetViews>
    <sheetView rightToLeft="1" view="pageBreakPreview" topLeftCell="A145" zoomScaleNormal="100" zoomScaleSheetLayoutView="100" workbookViewId="0">
      <selection activeCell="S155" sqref="S155"/>
    </sheetView>
  </sheetViews>
  <sheetFormatPr defaultRowHeight="30" customHeight="1" x14ac:dyDescent="0.2"/>
  <cols>
    <col min="1" max="1" width="5.140625" style="98" customWidth="1"/>
    <col min="2" max="2" width="26.140625" style="98" customWidth="1"/>
    <col min="3" max="3" width="1.28515625" style="98" customWidth="1"/>
    <col min="4" max="4" width="15.7109375" style="98" bestFit="1" customWidth="1"/>
    <col min="5" max="5" width="1.28515625" style="98" customWidth="1"/>
    <col min="6" max="6" width="20.85546875" style="99" customWidth="1"/>
    <col min="7" max="7" width="1.28515625" style="98" customWidth="1"/>
    <col min="8" max="8" width="19.85546875" style="99" customWidth="1"/>
    <col min="9" max="9" width="1.28515625" style="99" customWidth="1"/>
    <col min="10" max="10" width="18.28515625" style="99" customWidth="1"/>
    <col min="11" max="11" width="1.28515625" style="99" customWidth="1"/>
    <col min="12" max="12" width="16.7109375" style="99" customWidth="1"/>
    <col min="13" max="13" width="1.28515625" style="99" customWidth="1"/>
    <col min="14" max="14" width="16.85546875" style="99" customWidth="1"/>
    <col min="15" max="16" width="1.28515625" style="99" customWidth="1"/>
    <col min="17" max="17" width="18.42578125" style="99" customWidth="1"/>
    <col min="18" max="18" width="1.28515625" style="99" customWidth="1"/>
    <col min="19" max="19" width="18.85546875" style="99" bestFit="1" customWidth="1"/>
    <col min="20" max="20" width="1.28515625" style="99" customWidth="1"/>
    <col min="21" max="21" width="19.28515625" style="99" customWidth="1"/>
    <col min="22" max="22" width="1.28515625" style="99" customWidth="1"/>
    <col min="23" max="23" width="18.7109375" style="99" customWidth="1"/>
    <col min="24" max="24" width="0.28515625" style="98" customWidth="1"/>
    <col min="25" max="16384" width="9.140625" style="98"/>
  </cols>
  <sheetData>
    <row r="1" spans="1:23" ht="30" customHeight="1" x14ac:dyDescent="0.2">
      <c r="A1" s="118" t="s">
        <v>333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3" ht="30" customHeight="1" x14ac:dyDescent="0.2">
      <c r="A2" s="118" t="s">
        <v>158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1:23" ht="30" customHeight="1" x14ac:dyDescent="0.2">
      <c r="A3" s="118" t="s">
        <v>351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3" ht="30" customHeight="1" x14ac:dyDescent="0.2">
      <c r="A4" s="146" t="s">
        <v>347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spans="1:23" ht="30" customHeight="1" x14ac:dyDescent="0.2">
      <c r="D5" s="141" t="s">
        <v>168</v>
      </c>
      <c r="E5" s="141"/>
      <c r="F5" s="141"/>
      <c r="G5" s="141"/>
      <c r="H5" s="141"/>
      <c r="I5" s="141"/>
      <c r="J5" s="141"/>
      <c r="K5" s="141"/>
      <c r="L5" s="141"/>
      <c r="N5" s="142" t="s">
        <v>169</v>
      </c>
      <c r="O5" s="142"/>
      <c r="P5" s="142"/>
      <c r="Q5" s="142"/>
      <c r="R5" s="142"/>
      <c r="S5" s="142"/>
      <c r="T5" s="142"/>
      <c r="U5" s="142"/>
      <c r="V5" s="142"/>
      <c r="W5" s="142"/>
    </row>
    <row r="6" spans="1:23" ht="30" customHeight="1" x14ac:dyDescent="0.2">
      <c r="A6" s="118" t="s">
        <v>170</v>
      </c>
      <c r="B6" s="118"/>
      <c r="D6" s="116" t="s">
        <v>171</v>
      </c>
      <c r="E6" s="100"/>
      <c r="F6" s="144" t="s">
        <v>172</v>
      </c>
      <c r="G6" s="100"/>
      <c r="H6" s="144" t="s">
        <v>173</v>
      </c>
      <c r="I6" s="101"/>
      <c r="J6" s="143" t="s">
        <v>116</v>
      </c>
      <c r="K6" s="143"/>
      <c r="L6" s="143"/>
      <c r="N6" s="144" t="s">
        <v>171</v>
      </c>
      <c r="O6" s="101"/>
      <c r="P6" s="144" t="s">
        <v>172</v>
      </c>
      <c r="Q6" s="144"/>
      <c r="R6" s="101"/>
      <c r="S6" s="144" t="s">
        <v>173</v>
      </c>
      <c r="T6" s="101"/>
      <c r="U6" s="144" t="s">
        <v>116</v>
      </c>
      <c r="V6" s="143"/>
      <c r="W6" s="143"/>
    </row>
    <row r="7" spans="1:23" ht="30" customHeight="1" x14ac:dyDescent="0.2">
      <c r="A7" s="117"/>
      <c r="B7" s="117"/>
      <c r="D7" s="117"/>
      <c r="F7" s="145"/>
      <c r="H7" s="145"/>
      <c r="J7" s="111" t="s">
        <v>151</v>
      </c>
      <c r="K7" s="101"/>
      <c r="L7" s="111" t="s">
        <v>161</v>
      </c>
      <c r="N7" s="145"/>
      <c r="P7" s="145"/>
      <c r="Q7" s="145"/>
      <c r="S7" s="145"/>
      <c r="U7" s="111" t="s">
        <v>151</v>
      </c>
      <c r="V7" s="101"/>
      <c r="W7" s="111" t="s">
        <v>161</v>
      </c>
    </row>
    <row r="8" spans="1:23" ht="30" customHeight="1" x14ac:dyDescent="0.2">
      <c r="A8" s="137" t="s">
        <v>376</v>
      </c>
      <c r="B8" s="137"/>
      <c r="D8" s="37">
        <v>18655711572</v>
      </c>
      <c r="F8" s="34">
        <v>-6496850729</v>
      </c>
      <c r="H8" s="34">
        <v>2028369610</v>
      </c>
      <c r="J8" s="34">
        <f>D8+F8+H8</f>
        <v>14187230453</v>
      </c>
      <c r="L8" s="34"/>
      <c r="N8" s="34">
        <v>18655711572</v>
      </c>
      <c r="P8" s="138">
        <v>24624889401</v>
      </c>
      <c r="Q8" s="138">
        <v>0</v>
      </c>
      <c r="S8" s="34">
        <v>13674329614</v>
      </c>
      <c r="T8" s="99">
        <v>0</v>
      </c>
      <c r="U8" s="34">
        <f>N8+P8+S8</f>
        <v>56954930587</v>
      </c>
      <c r="W8" s="34"/>
    </row>
    <row r="9" spans="1:23" ht="30" customHeight="1" x14ac:dyDescent="0.2">
      <c r="A9" s="139" t="s">
        <v>353</v>
      </c>
      <c r="B9" s="139"/>
      <c r="D9" s="37">
        <v>0</v>
      </c>
      <c r="F9" s="34">
        <v>641832935</v>
      </c>
      <c r="H9" s="34">
        <v>0</v>
      </c>
      <c r="J9" s="34"/>
      <c r="L9" s="34"/>
      <c r="N9" s="34"/>
      <c r="P9" s="138">
        <v>641832935</v>
      </c>
      <c r="Q9" s="138">
        <v>0</v>
      </c>
      <c r="S9" s="34"/>
      <c r="U9" s="34"/>
      <c r="W9" s="34"/>
    </row>
    <row r="10" spans="1:23" ht="30" customHeight="1" x14ac:dyDescent="0.2">
      <c r="A10" s="114" t="s">
        <v>62</v>
      </c>
      <c r="B10" s="114"/>
      <c r="D10" s="37">
        <v>0</v>
      </c>
      <c r="F10" s="34">
        <v>0</v>
      </c>
      <c r="H10" s="34">
        <v>0</v>
      </c>
      <c r="J10" s="34">
        <f>D10+F10+H10</f>
        <v>0</v>
      </c>
      <c r="L10" s="34"/>
      <c r="N10" s="34">
        <v>0</v>
      </c>
      <c r="P10" s="138">
        <v>0</v>
      </c>
      <c r="Q10" s="138"/>
      <c r="S10" s="34">
        <v>373651320</v>
      </c>
      <c r="U10" s="34">
        <f>N10+P10+S10</f>
        <v>373651320</v>
      </c>
      <c r="W10" s="34"/>
    </row>
    <row r="11" spans="1:23" ht="30" customHeight="1" x14ac:dyDescent="0.2">
      <c r="A11" s="114" t="s">
        <v>107</v>
      </c>
      <c r="B11" s="114"/>
      <c r="D11" s="37">
        <v>0</v>
      </c>
      <c r="F11" s="34">
        <v>0</v>
      </c>
      <c r="H11" s="34">
        <v>0</v>
      </c>
      <c r="J11" s="34">
        <f>D11+F11+H11</f>
        <v>0</v>
      </c>
      <c r="L11" s="34"/>
      <c r="N11" s="34">
        <v>0</v>
      </c>
      <c r="P11" s="138">
        <v>0</v>
      </c>
      <c r="Q11" s="138"/>
      <c r="S11" s="34">
        <v>0</v>
      </c>
      <c r="U11" s="34">
        <f>N11+P11+S11</f>
        <v>0</v>
      </c>
      <c r="W11" s="34"/>
    </row>
    <row r="12" spans="1:23" ht="30" customHeight="1" x14ac:dyDescent="0.2">
      <c r="A12" s="114" t="s">
        <v>14</v>
      </c>
      <c r="B12" s="114"/>
      <c r="D12" s="37">
        <v>0</v>
      </c>
      <c r="F12" s="34">
        <v>0</v>
      </c>
      <c r="H12" s="34">
        <v>0</v>
      </c>
      <c r="J12" s="34">
        <f t="shared" ref="J12:J14" si="0">D12+F12+H12</f>
        <v>0</v>
      </c>
      <c r="L12" s="34"/>
      <c r="N12" s="34">
        <v>0</v>
      </c>
      <c r="P12" s="138">
        <v>0</v>
      </c>
      <c r="Q12" s="138"/>
      <c r="S12" s="34">
        <v>844232846</v>
      </c>
      <c r="U12" s="34">
        <f t="shared" ref="U12:U73" si="1">N12+P12+S12</f>
        <v>844232846</v>
      </c>
      <c r="W12" s="34"/>
    </row>
    <row r="13" spans="1:23" ht="30" customHeight="1" x14ac:dyDescent="0.2">
      <c r="A13" s="114" t="s">
        <v>100</v>
      </c>
      <c r="B13" s="114"/>
      <c r="D13" s="37">
        <v>0</v>
      </c>
      <c r="F13" s="34">
        <v>0</v>
      </c>
      <c r="H13" s="34">
        <v>0</v>
      </c>
      <c r="J13" s="34">
        <f t="shared" si="0"/>
        <v>0</v>
      </c>
      <c r="L13" s="34"/>
      <c r="N13" s="34">
        <v>0</v>
      </c>
      <c r="P13" s="138">
        <v>0</v>
      </c>
      <c r="Q13" s="138"/>
      <c r="S13" s="34">
        <v>2303725221</v>
      </c>
      <c r="U13" s="34">
        <f t="shared" si="1"/>
        <v>2303725221</v>
      </c>
      <c r="W13" s="34"/>
    </row>
    <row r="14" spans="1:23" ht="30" customHeight="1" x14ac:dyDescent="0.2">
      <c r="A14" s="114" t="s">
        <v>92</v>
      </c>
      <c r="B14" s="114"/>
      <c r="D14" s="37">
        <v>0</v>
      </c>
      <c r="F14" s="34">
        <v>1030288237</v>
      </c>
      <c r="H14" s="34">
        <v>-6471550750</v>
      </c>
      <c r="J14" s="34">
        <f t="shared" si="0"/>
        <v>-5441262513</v>
      </c>
      <c r="L14" s="34"/>
      <c r="N14" s="34">
        <v>0</v>
      </c>
      <c r="P14" s="138">
        <v>-1291784164</v>
      </c>
      <c r="Q14" s="138">
        <v>0</v>
      </c>
      <c r="S14" s="34">
        <v>908716632</v>
      </c>
      <c r="U14" s="34">
        <f t="shared" si="1"/>
        <v>-383067532</v>
      </c>
      <c r="W14" s="34"/>
    </row>
    <row r="15" spans="1:23" ht="30" customHeight="1" x14ac:dyDescent="0.2">
      <c r="A15" s="114" t="s">
        <v>66</v>
      </c>
      <c r="B15" s="114"/>
      <c r="D15" s="37">
        <v>0</v>
      </c>
      <c r="F15" s="34">
        <v>0</v>
      </c>
      <c r="H15" s="34">
        <v>0</v>
      </c>
      <c r="J15" s="34">
        <f>D15+F15+H15</f>
        <v>0</v>
      </c>
      <c r="L15" s="34"/>
      <c r="N15" s="34">
        <v>0</v>
      </c>
      <c r="P15" s="138">
        <v>0</v>
      </c>
      <c r="Q15" s="138"/>
      <c r="S15" s="34">
        <v>0</v>
      </c>
      <c r="U15" s="34">
        <f t="shared" si="1"/>
        <v>0</v>
      </c>
      <c r="W15" s="34"/>
    </row>
    <row r="16" spans="1:23" ht="30" customHeight="1" x14ac:dyDescent="0.2">
      <c r="A16" s="114" t="s">
        <v>47</v>
      </c>
      <c r="B16" s="114"/>
      <c r="D16" s="37">
        <v>0</v>
      </c>
      <c r="F16" s="34">
        <v>-10238715</v>
      </c>
      <c r="H16" s="34">
        <v>0</v>
      </c>
      <c r="J16" s="34">
        <f>D16+F16+H16</f>
        <v>-10238715</v>
      </c>
      <c r="L16" s="34"/>
      <c r="N16" s="34">
        <v>8834680020</v>
      </c>
      <c r="P16" s="138">
        <v>-6836248</v>
      </c>
      <c r="Q16" s="138">
        <v>0</v>
      </c>
      <c r="S16" s="34">
        <v>21041549218</v>
      </c>
      <c r="U16" s="34">
        <f t="shared" si="1"/>
        <v>29869392990</v>
      </c>
      <c r="W16" s="34"/>
    </row>
    <row r="17" spans="1:23" ht="30" customHeight="1" x14ac:dyDescent="0.2">
      <c r="A17" s="114" t="s">
        <v>26</v>
      </c>
      <c r="B17" s="114"/>
      <c r="D17" s="37">
        <v>0</v>
      </c>
      <c r="F17" s="34">
        <v>-40213768476</v>
      </c>
      <c r="H17" s="34">
        <v>3457590823</v>
      </c>
      <c r="J17" s="34">
        <f>D17+F17+H17</f>
        <v>-36756177653</v>
      </c>
      <c r="L17" s="34"/>
      <c r="N17" s="34">
        <v>0</v>
      </c>
      <c r="P17" s="138">
        <v>74864337899</v>
      </c>
      <c r="Q17" s="138">
        <v>0</v>
      </c>
      <c r="S17" s="34">
        <v>15656183043</v>
      </c>
      <c r="U17" s="34">
        <f t="shared" si="1"/>
        <v>90520520942</v>
      </c>
      <c r="W17" s="34"/>
    </row>
    <row r="18" spans="1:23" ht="30" customHeight="1" x14ac:dyDescent="0.2">
      <c r="A18" s="114" t="s">
        <v>174</v>
      </c>
      <c r="B18" s="114"/>
      <c r="D18" s="37">
        <v>0</v>
      </c>
      <c r="F18" s="34">
        <v>0</v>
      </c>
      <c r="H18" s="34">
        <v>11869834861</v>
      </c>
      <c r="J18" s="34">
        <f t="shared" ref="J18:J20" si="2">D18+F18+H18</f>
        <v>11869834861</v>
      </c>
      <c r="L18" s="34"/>
      <c r="N18" s="34">
        <v>0</v>
      </c>
      <c r="P18" s="138">
        <v>12286702788</v>
      </c>
      <c r="Q18" s="138"/>
      <c r="S18" s="34">
        <v>5421095076</v>
      </c>
      <c r="U18" s="34">
        <f t="shared" si="1"/>
        <v>17707797864</v>
      </c>
      <c r="W18" s="34"/>
    </row>
    <row r="19" spans="1:23" ht="30" customHeight="1" x14ac:dyDescent="0.2">
      <c r="A19" s="114" t="s">
        <v>111</v>
      </c>
      <c r="B19" s="114"/>
      <c r="D19" s="37">
        <v>0</v>
      </c>
      <c r="F19" s="34">
        <v>0</v>
      </c>
      <c r="H19" s="34">
        <v>0</v>
      </c>
      <c r="J19" s="34">
        <f t="shared" si="2"/>
        <v>0</v>
      </c>
      <c r="L19" s="34"/>
      <c r="N19" s="34">
        <v>0</v>
      </c>
      <c r="P19" s="138">
        <v>0</v>
      </c>
      <c r="Q19" s="138"/>
      <c r="S19" s="34">
        <v>14130590</v>
      </c>
      <c r="U19" s="34">
        <f t="shared" si="1"/>
        <v>14130590</v>
      </c>
      <c r="W19" s="34"/>
    </row>
    <row r="20" spans="1:23" ht="30" customHeight="1" x14ac:dyDescent="0.2">
      <c r="A20" s="114" t="s">
        <v>112</v>
      </c>
      <c r="B20" s="114"/>
      <c r="D20" s="37">
        <v>0</v>
      </c>
      <c r="F20" s="34">
        <v>0</v>
      </c>
      <c r="H20" s="34">
        <v>0</v>
      </c>
      <c r="J20" s="34">
        <f t="shared" si="2"/>
        <v>0</v>
      </c>
      <c r="L20" s="34"/>
      <c r="N20" s="34">
        <v>0</v>
      </c>
      <c r="P20" s="138">
        <v>0</v>
      </c>
      <c r="Q20" s="138"/>
      <c r="S20" s="34">
        <v>-869650354</v>
      </c>
      <c r="U20" s="34">
        <f t="shared" si="1"/>
        <v>-869650354</v>
      </c>
      <c r="W20" s="34"/>
    </row>
    <row r="21" spans="1:23" ht="30" customHeight="1" x14ac:dyDescent="0.2">
      <c r="A21" s="114" t="s">
        <v>50</v>
      </c>
      <c r="B21" s="114"/>
      <c r="D21" s="37">
        <v>0</v>
      </c>
      <c r="F21" s="34">
        <v>66762350409</v>
      </c>
      <c r="H21" s="34">
        <v>-37865204533</v>
      </c>
      <c r="J21" s="34">
        <f>D21+F21+H21</f>
        <v>28897145876</v>
      </c>
      <c r="L21" s="34"/>
      <c r="N21" s="34">
        <v>0</v>
      </c>
      <c r="P21" s="138">
        <v>-49960238441</v>
      </c>
      <c r="Q21" s="138">
        <v>0</v>
      </c>
      <c r="S21" s="34">
        <v>-8688770342</v>
      </c>
      <c r="U21" s="34">
        <f t="shared" si="1"/>
        <v>-58649008783</v>
      </c>
      <c r="W21" s="34"/>
    </row>
    <row r="22" spans="1:23" ht="30" customHeight="1" x14ac:dyDescent="0.2">
      <c r="A22" s="114" t="s">
        <v>75</v>
      </c>
      <c r="B22" s="114"/>
      <c r="D22" s="37">
        <v>0</v>
      </c>
      <c r="F22" s="34">
        <v>0</v>
      </c>
      <c r="H22" s="34">
        <v>0</v>
      </c>
      <c r="J22" s="34">
        <f>D22+F22+H22</f>
        <v>0</v>
      </c>
      <c r="L22" s="34"/>
      <c r="N22" s="34">
        <v>0</v>
      </c>
      <c r="P22" s="138">
        <v>0</v>
      </c>
      <c r="Q22" s="138"/>
      <c r="S22" s="34">
        <v>0</v>
      </c>
      <c r="U22" s="34">
        <f t="shared" si="1"/>
        <v>0</v>
      </c>
      <c r="W22" s="34"/>
    </row>
    <row r="23" spans="1:23" ht="30" customHeight="1" x14ac:dyDescent="0.2">
      <c r="A23" s="114" t="s">
        <v>83</v>
      </c>
      <c r="B23" s="114"/>
      <c r="D23" s="37">
        <v>0</v>
      </c>
      <c r="F23" s="34">
        <v>0</v>
      </c>
      <c r="H23" s="34">
        <v>0</v>
      </c>
      <c r="J23" s="34">
        <f>D23+F23+H23</f>
        <v>0</v>
      </c>
      <c r="L23" s="34"/>
      <c r="N23" s="34">
        <v>0</v>
      </c>
      <c r="P23" s="138">
        <v>0</v>
      </c>
      <c r="Q23" s="138"/>
      <c r="S23" s="34">
        <v>0</v>
      </c>
      <c r="U23" s="34">
        <f t="shared" si="1"/>
        <v>0</v>
      </c>
      <c r="W23" s="34"/>
    </row>
    <row r="24" spans="1:23" ht="30" customHeight="1" x14ac:dyDescent="0.2">
      <c r="A24" s="114" t="s">
        <v>81</v>
      </c>
      <c r="B24" s="114"/>
      <c r="D24" s="37">
        <v>0</v>
      </c>
      <c r="F24" s="34">
        <v>0</v>
      </c>
      <c r="H24" s="34">
        <v>0</v>
      </c>
      <c r="J24" s="34">
        <f t="shared" ref="J24" si="3">D24+F24+H24</f>
        <v>0</v>
      </c>
      <c r="L24" s="34"/>
      <c r="N24" s="34">
        <v>0</v>
      </c>
      <c r="P24" s="138">
        <v>0</v>
      </c>
      <c r="Q24" s="138"/>
      <c r="S24" s="34">
        <v>0</v>
      </c>
      <c r="U24" s="34">
        <f t="shared" si="1"/>
        <v>0</v>
      </c>
      <c r="W24" s="34"/>
    </row>
    <row r="25" spans="1:23" ht="30" customHeight="1" x14ac:dyDescent="0.2">
      <c r="A25" s="114" t="s">
        <v>95</v>
      </c>
      <c r="B25" s="114"/>
      <c r="D25" s="37">
        <v>0</v>
      </c>
      <c r="F25" s="34">
        <v>0</v>
      </c>
      <c r="H25" s="34">
        <v>0</v>
      </c>
      <c r="J25" s="34">
        <f>D25+F25+H25</f>
        <v>0</v>
      </c>
      <c r="L25" s="34"/>
      <c r="N25" s="34">
        <v>0</v>
      </c>
      <c r="P25" s="138">
        <v>0</v>
      </c>
      <c r="Q25" s="138"/>
      <c r="S25" s="34">
        <v>-1742726034</v>
      </c>
      <c r="U25" s="34">
        <f t="shared" si="1"/>
        <v>-1742726034</v>
      </c>
      <c r="W25" s="34"/>
    </row>
    <row r="26" spans="1:23" ht="30" customHeight="1" x14ac:dyDescent="0.2">
      <c r="A26" s="114" t="s">
        <v>332</v>
      </c>
      <c r="B26" s="114"/>
      <c r="D26" s="37">
        <v>0</v>
      </c>
      <c r="F26" s="34">
        <v>0</v>
      </c>
      <c r="H26" s="34">
        <v>12649354416</v>
      </c>
      <c r="J26" s="34">
        <f>D26+F26+H26</f>
        <v>12649354416</v>
      </c>
      <c r="L26" s="34"/>
      <c r="N26" s="34">
        <v>2824159000</v>
      </c>
      <c r="P26" s="138">
        <v>19561275802</v>
      </c>
      <c r="Q26" s="138"/>
      <c r="S26" s="34">
        <v>38590054435</v>
      </c>
      <c r="U26" s="34">
        <f t="shared" si="1"/>
        <v>60975489237</v>
      </c>
      <c r="W26" s="34"/>
    </row>
    <row r="27" spans="1:23" ht="30" customHeight="1" x14ac:dyDescent="0.2">
      <c r="A27" s="114" t="s">
        <v>82</v>
      </c>
      <c r="B27" s="114"/>
      <c r="D27" s="37">
        <v>0</v>
      </c>
      <c r="F27" s="34">
        <v>0</v>
      </c>
      <c r="H27" s="34">
        <v>0</v>
      </c>
      <c r="J27" s="34">
        <f>D27+F27+H27</f>
        <v>0</v>
      </c>
      <c r="L27" s="34"/>
      <c r="N27" s="34">
        <v>0</v>
      </c>
      <c r="P27" s="138">
        <v>0</v>
      </c>
      <c r="Q27" s="138"/>
      <c r="S27" s="34">
        <v>0</v>
      </c>
      <c r="U27" s="34">
        <f t="shared" si="1"/>
        <v>0</v>
      </c>
      <c r="W27" s="34"/>
    </row>
    <row r="28" spans="1:23" ht="30" customHeight="1" x14ac:dyDescent="0.2">
      <c r="A28" s="114" t="s">
        <v>41</v>
      </c>
      <c r="B28" s="114"/>
      <c r="D28" s="37">
        <v>0</v>
      </c>
      <c r="F28" s="34">
        <v>29374</v>
      </c>
      <c r="H28" s="34">
        <v>0</v>
      </c>
      <c r="J28" s="34">
        <f>D28+F28+H28</f>
        <v>29374</v>
      </c>
      <c r="L28" s="34"/>
      <c r="N28" s="34">
        <v>0</v>
      </c>
      <c r="P28" s="138">
        <v>-815974</v>
      </c>
      <c r="Q28" s="138">
        <v>0</v>
      </c>
      <c r="S28" s="34">
        <v>-3542722498</v>
      </c>
      <c r="U28" s="34">
        <f t="shared" si="1"/>
        <v>-3543538472</v>
      </c>
      <c r="W28" s="34"/>
    </row>
    <row r="29" spans="1:23" ht="30" customHeight="1" x14ac:dyDescent="0.2">
      <c r="A29" s="114" t="s">
        <v>39</v>
      </c>
      <c r="B29" s="114"/>
      <c r="D29" s="37">
        <v>0</v>
      </c>
      <c r="F29" s="34">
        <v>0</v>
      </c>
      <c r="H29" s="34">
        <v>0</v>
      </c>
      <c r="J29" s="34">
        <f>D29+F29+H29</f>
        <v>0</v>
      </c>
      <c r="L29" s="34"/>
      <c r="N29" s="34">
        <v>0</v>
      </c>
      <c r="P29" s="138">
        <v>0</v>
      </c>
      <c r="Q29" s="138"/>
      <c r="S29" s="34">
        <v>725473503</v>
      </c>
      <c r="U29" s="34">
        <f t="shared" si="1"/>
        <v>725473503</v>
      </c>
      <c r="W29" s="34"/>
    </row>
    <row r="30" spans="1:23" ht="30" customHeight="1" x14ac:dyDescent="0.2">
      <c r="A30" s="114" t="s">
        <v>97</v>
      </c>
      <c r="B30" s="114"/>
      <c r="D30" s="37">
        <v>0</v>
      </c>
      <c r="F30" s="34">
        <v>0</v>
      </c>
      <c r="H30" s="34">
        <v>575382110</v>
      </c>
      <c r="J30" s="34">
        <f t="shared" ref="J30:J32" si="4">D30+F30+H30</f>
        <v>575382110</v>
      </c>
      <c r="L30" s="34"/>
      <c r="N30" s="34">
        <v>0</v>
      </c>
      <c r="P30" s="138">
        <v>402919893</v>
      </c>
      <c r="Q30" s="138"/>
      <c r="S30" s="34">
        <v>570855096</v>
      </c>
      <c r="U30" s="34">
        <f t="shared" si="1"/>
        <v>973774989</v>
      </c>
      <c r="W30" s="34"/>
    </row>
    <row r="31" spans="1:23" ht="30" customHeight="1" x14ac:dyDescent="0.2">
      <c r="A31" s="114" t="s">
        <v>38</v>
      </c>
      <c r="B31" s="114"/>
      <c r="D31" s="37">
        <v>0</v>
      </c>
      <c r="F31" s="34">
        <v>0</v>
      </c>
      <c r="H31" s="34">
        <v>0</v>
      </c>
      <c r="J31" s="34">
        <f t="shared" si="4"/>
        <v>0</v>
      </c>
      <c r="L31" s="34"/>
      <c r="N31" s="34">
        <v>0</v>
      </c>
      <c r="P31" s="138">
        <v>0</v>
      </c>
      <c r="Q31" s="138"/>
      <c r="S31" s="34">
        <v>3580068221</v>
      </c>
      <c r="U31" s="34">
        <f t="shared" si="1"/>
        <v>3580068221</v>
      </c>
      <c r="W31" s="34"/>
    </row>
    <row r="32" spans="1:23" ht="30" customHeight="1" x14ac:dyDescent="0.2">
      <c r="A32" s="114" t="s">
        <v>103</v>
      </c>
      <c r="B32" s="114"/>
      <c r="D32" s="37">
        <v>0</v>
      </c>
      <c r="F32" s="34">
        <v>0</v>
      </c>
      <c r="H32" s="34">
        <v>0</v>
      </c>
      <c r="J32" s="34">
        <f t="shared" si="4"/>
        <v>0</v>
      </c>
      <c r="L32" s="34"/>
      <c r="N32" s="34">
        <v>0</v>
      </c>
      <c r="P32" s="138">
        <v>0</v>
      </c>
      <c r="Q32" s="138"/>
      <c r="S32" s="34">
        <v>-441026490</v>
      </c>
      <c r="U32" s="34">
        <f t="shared" si="1"/>
        <v>-441026490</v>
      </c>
      <c r="W32" s="34"/>
    </row>
    <row r="33" spans="1:23" ht="30" customHeight="1" x14ac:dyDescent="0.2">
      <c r="A33" s="114" t="s">
        <v>27</v>
      </c>
      <c r="B33" s="114"/>
      <c r="D33" s="37">
        <v>0</v>
      </c>
      <c r="F33" s="34">
        <v>0</v>
      </c>
      <c r="H33" s="34">
        <v>0</v>
      </c>
      <c r="J33" s="34">
        <f>D33+F33+H33</f>
        <v>0</v>
      </c>
      <c r="L33" s="34"/>
      <c r="N33" s="34">
        <v>0</v>
      </c>
      <c r="P33" s="138">
        <v>0</v>
      </c>
      <c r="Q33" s="138"/>
      <c r="S33" s="34">
        <v>439629140</v>
      </c>
      <c r="U33" s="34">
        <f t="shared" si="1"/>
        <v>439629140</v>
      </c>
      <c r="W33" s="34"/>
    </row>
    <row r="34" spans="1:23" ht="30" customHeight="1" x14ac:dyDescent="0.2">
      <c r="A34" s="114" t="s">
        <v>48</v>
      </c>
      <c r="B34" s="114"/>
      <c r="D34" s="37">
        <v>0</v>
      </c>
      <c r="F34" s="34">
        <v>-64490120409</v>
      </c>
      <c r="H34" s="34">
        <v>-181832372</v>
      </c>
      <c r="J34" s="34">
        <f>D34+F34+H34</f>
        <v>-64671952781</v>
      </c>
      <c r="L34" s="34"/>
      <c r="N34" s="34">
        <v>26923171200</v>
      </c>
      <c r="P34" s="138">
        <v>-63883555939</v>
      </c>
      <c r="Q34" s="138">
        <v>0</v>
      </c>
      <c r="S34" s="34">
        <v>53228683440</v>
      </c>
      <c r="U34" s="34">
        <f t="shared" si="1"/>
        <v>16268298701</v>
      </c>
      <c r="W34" s="34"/>
    </row>
    <row r="35" spans="1:23" ht="30" customHeight="1" x14ac:dyDescent="0.2">
      <c r="A35" s="114" t="s">
        <v>71</v>
      </c>
      <c r="B35" s="114"/>
      <c r="D35" s="37">
        <v>0</v>
      </c>
      <c r="F35" s="34">
        <v>0</v>
      </c>
      <c r="H35" s="34">
        <v>0</v>
      </c>
      <c r="J35" s="34">
        <f t="shared" ref="J35:J38" si="5">D35+F35+H35</f>
        <v>0</v>
      </c>
      <c r="L35" s="34"/>
      <c r="N35" s="34">
        <v>0</v>
      </c>
      <c r="P35" s="138">
        <v>0</v>
      </c>
      <c r="Q35" s="138"/>
      <c r="S35" s="34">
        <v>0</v>
      </c>
      <c r="U35" s="34">
        <f t="shared" si="1"/>
        <v>0</v>
      </c>
      <c r="W35" s="34"/>
    </row>
    <row r="36" spans="1:23" ht="30" customHeight="1" x14ac:dyDescent="0.2">
      <c r="A36" s="114" t="s">
        <v>23</v>
      </c>
      <c r="B36" s="114"/>
      <c r="D36" s="37">
        <v>0</v>
      </c>
      <c r="F36" s="34">
        <v>0</v>
      </c>
      <c r="H36" s="34">
        <v>247673917</v>
      </c>
      <c r="J36" s="34">
        <f t="shared" si="5"/>
        <v>247673917</v>
      </c>
      <c r="L36" s="34"/>
      <c r="N36" s="34">
        <v>288000000</v>
      </c>
      <c r="P36" s="138">
        <v>42584981</v>
      </c>
      <c r="Q36" s="138"/>
      <c r="S36" s="34">
        <v>27542818298</v>
      </c>
      <c r="U36" s="34">
        <f t="shared" si="1"/>
        <v>27873403279</v>
      </c>
      <c r="W36" s="34"/>
    </row>
    <row r="37" spans="1:23" ht="30" customHeight="1" x14ac:dyDescent="0.2">
      <c r="A37" s="114" t="s">
        <v>110</v>
      </c>
      <c r="B37" s="114"/>
      <c r="D37" s="37">
        <v>0</v>
      </c>
      <c r="F37" s="34">
        <v>0</v>
      </c>
      <c r="H37" s="34">
        <v>-1450219070</v>
      </c>
      <c r="J37" s="34">
        <f t="shared" si="5"/>
        <v>-1450219070</v>
      </c>
      <c r="L37" s="34"/>
      <c r="N37" s="34">
        <v>4200000000</v>
      </c>
      <c r="P37" s="138">
        <v>3103324833</v>
      </c>
      <c r="Q37" s="138"/>
      <c r="S37" s="34">
        <v>448186243</v>
      </c>
      <c r="U37" s="34">
        <f t="shared" si="1"/>
        <v>7751511076</v>
      </c>
      <c r="W37" s="34"/>
    </row>
    <row r="38" spans="1:23" ht="30" customHeight="1" x14ac:dyDescent="0.2">
      <c r="A38" s="114" t="s">
        <v>330</v>
      </c>
      <c r="B38" s="114"/>
      <c r="D38" s="37">
        <v>0</v>
      </c>
      <c r="F38" s="34">
        <v>0</v>
      </c>
      <c r="H38" s="34">
        <v>-409911838</v>
      </c>
      <c r="J38" s="34">
        <f t="shared" si="5"/>
        <v>-409911838</v>
      </c>
      <c r="L38" s="34"/>
      <c r="N38" s="34">
        <v>0</v>
      </c>
      <c r="P38" s="138">
        <v>-281390051</v>
      </c>
      <c r="Q38" s="138"/>
      <c r="S38" s="34">
        <v>53790197</v>
      </c>
      <c r="U38" s="34">
        <f t="shared" si="1"/>
        <v>-227599854</v>
      </c>
      <c r="W38" s="34"/>
    </row>
    <row r="39" spans="1:23" ht="30" customHeight="1" x14ac:dyDescent="0.2">
      <c r="A39" s="114" t="s">
        <v>70</v>
      </c>
      <c r="B39" s="114"/>
      <c r="D39" s="37">
        <v>0</v>
      </c>
      <c r="F39" s="34">
        <v>0</v>
      </c>
      <c r="H39" s="34">
        <v>0</v>
      </c>
      <c r="J39" s="34">
        <f>D39+F39+H39</f>
        <v>0</v>
      </c>
      <c r="L39" s="34"/>
      <c r="N39" s="34">
        <v>0</v>
      </c>
      <c r="P39" s="138">
        <v>0</v>
      </c>
      <c r="Q39" s="138"/>
      <c r="S39" s="34">
        <v>0</v>
      </c>
      <c r="U39" s="34">
        <f t="shared" si="1"/>
        <v>0</v>
      </c>
      <c r="W39" s="34"/>
    </row>
    <row r="40" spans="1:23" ht="30" customHeight="1" x14ac:dyDescent="0.2">
      <c r="A40" s="114" t="s">
        <v>102</v>
      </c>
      <c r="B40" s="114"/>
      <c r="D40" s="37">
        <v>0</v>
      </c>
      <c r="F40" s="34">
        <v>0</v>
      </c>
      <c r="H40" s="34">
        <v>0</v>
      </c>
      <c r="J40" s="34">
        <f>D40+F40+H40</f>
        <v>0</v>
      </c>
      <c r="L40" s="34"/>
      <c r="N40" s="34">
        <v>0</v>
      </c>
      <c r="P40" s="138">
        <v>0</v>
      </c>
      <c r="Q40" s="138"/>
      <c r="S40" s="34">
        <v>1428007407</v>
      </c>
      <c r="U40" s="34">
        <f t="shared" si="1"/>
        <v>1428007407</v>
      </c>
      <c r="W40" s="34"/>
    </row>
    <row r="41" spans="1:23" ht="30" customHeight="1" x14ac:dyDescent="0.2">
      <c r="A41" s="114" t="s">
        <v>175</v>
      </c>
      <c r="B41" s="114"/>
      <c r="D41" s="37">
        <v>0</v>
      </c>
      <c r="F41" s="34">
        <v>0</v>
      </c>
      <c r="H41" s="34">
        <v>-600779271</v>
      </c>
      <c r="J41" s="34">
        <f t="shared" ref="J41:J102" si="6">D41+F41+H41</f>
        <v>-600779271</v>
      </c>
      <c r="L41" s="34"/>
      <c r="N41" s="34">
        <v>0</v>
      </c>
      <c r="P41" s="138">
        <v>-879137255</v>
      </c>
      <c r="Q41" s="138"/>
      <c r="S41" s="34">
        <v>-16338930</v>
      </c>
      <c r="U41" s="34">
        <f t="shared" si="1"/>
        <v>-895476185</v>
      </c>
      <c r="W41" s="34"/>
    </row>
    <row r="42" spans="1:23" ht="30" customHeight="1" x14ac:dyDescent="0.2">
      <c r="A42" s="114" t="s">
        <v>25</v>
      </c>
      <c r="B42" s="114"/>
      <c r="D42" s="37">
        <v>0</v>
      </c>
      <c r="F42" s="34">
        <v>-1109731516</v>
      </c>
      <c r="H42" s="34">
        <v>-7021631763</v>
      </c>
      <c r="J42" s="34">
        <f t="shared" si="6"/>
        <v>-8131363279</v>
      </c>
      <c r="L42" s="34"/>
      <c r="N42" s="34">
        <v>0</v>
      </c>
      <c r="P42" s="138">
        <v>-3966299988</v>
      </c>
      <c r="Q42" s="138">
        <v>0</v>
      </c>
      <c r="S42" s="34">
        <v>67477983558</v>
      </c>
      <c r="U42" s="34">
        <f t="shared" si="1"/>
        <v>63511683570</v>
      </c>
      <c r="W42" s="34"/>
    </row>
    <row r="43" spans="1:23" ht="30" customHeight="1" x14ac:dyDescent="0.2">
      <c r="A43" s="114" t="s">
        <v>45</v>
      </c>
      <c r="B43" s="114"/>
      <c r="D43" s="37">
        <v>0</v>
      </c>
      <c r="F43" s="34">
        <v>0</v>
      </c>
      <c r="H43" s="34">
        <v>0</v>
      </c>
      <c r="J43" s="34">
        <f t="shared" si="6"/>
        <v>0</v>
      </c>
      <c r="L43" s="34"/>
      <c r="N43" s="34">
        <v>0</v>
      </c>
      <c r="P43" s="138">
        <v>0</v>
      </c>
      <c r="Q43" s="138"/>
      <c r="S43" s="34">
        <v>8093557020</v>
      </c>
      <c r="U43" s="34">
        <f t="shared" si="1"/>
        <v>8093557020</v>
      </c>
      <c r="W43" s="34"/>
    </row>
    <row r="44" spans="1:23" ht="30" customHeight="1" x14ac:dyDescent="0.2">
      <c r="A44" s="114" t="s">
        <v>63</v>
      </c>
      <c r="B44" s="114"/>
      <c r="D44" s="37">
        <v>0</v>
      </c>
      <c r="F44" s="34">
        <v>-9914961827</v>
      </c>
      <c r="H44" s="34">
        <v>0</v>
      </c>
      <c r="J44" s="34">
        <f t="shared" si="6"/>
        <v>-9914961827</v>
      </c>
      <c r="L44" s="34"/>
      <c r="N44" s="34">
        <v>0</v>
      </c>
      <c r="P44" s="138">
        <v>-15533358220</v>
      </c>
      <c r="Q44" s="138">
        <v>0</v>
      </c>
      <c r="S44" s="34">
        <v>996405264</v>
      </c>
      <c r="U44" s="34">
        <f t="shared" si="1"/>
        <v>-14536952956</v>
      </c>
      <c r="W44" s="34"/>
    </row>
    <row r="45" spans="1:23" ht="30" customHeight="1" x14ac:dyDescent="0.2">
      <c r="A45" s="114" t="s">
        <v>24</v>
      </c>
      <c r="B45" s="114"/>
      <c r="D45" s="37">
        <v>0</v>
      </c>
      <c r="F45" s="34">
        <v>0</v>
      </c>
      <c r="H45" s="34">
        <v>0</v>
      </c>
      <c r="J45" s="34">
        <f t="shared" si="6"/>
        <v>0</v>
      </c>
      <c r="L45" s="34"/>
      <c r="N45" s="34">
        <v>0</v>
      </c>
      <c r="P45" s="138">
        <v>0</v>
      </c>
      <c r="Q45" s="138"/>
      <c r="S45" s="34">
        <v>1619848601</v>
      </c>
      <c r="U45" s="34">
        <f t="shared" si="1"/>
        <v>1619848601</v>
      </c>
      <c r="W45" s="34"/>
    </row>
    <row r="46" spans="1:23" ht="30" customHeight="1" x14ac:dyDescent="0.2">
      <c r="A46" s="114" t="s">
        <v>32</v>
      </c>
      <c r="B46" s="114"/>
      <c r="D46" s="37">
        <v>0</v>
      </c>
      <c r="F46" s="34">
        <v>0</v>
      </c>
      <c r="H46" s="34">
        <v>0</v>
      </c>
      <c r="J46" s="34">
        <f t="shared" si="6"/>
        <v>0</v>
      </c>
      <c r="L46" s="34"/>
      <c r="N46" s="34">
        <v>0</v>
      </c>
      <c r="P46" s="138">
        <v>0</v>
      </c>
      <c r="Q46" s="138"/>
      <c r="S46" s="34">
        <v>-875953705</v>
      </c>
      <c r="U46" s="34">
        <f t="shared" si="1"/>
        <v>-875953705</v>
      </c>
      <c r="W46" s="34"/>
    </row>
    <row r="47" spans="1:23" ht="30" customHeight="1" x14ac:dyDescent="0.2">
      <c r="A47" s="114" t="s">
        <v>18</v>
      </c>
      <c r="B47" s="114"/>
      <c r="D47" s="37">
        <v>0</v>
      </c>
      <c r="F47" s="34">
        <v>-30</v>
      </c>
      <c r="H47" s="34">
        <v>0</v>
      </c>
      <c r="J47" s="34">
        <f t="shared" si="6"/>
        <v>-30</v>
      </c>
      <c r="L47" s="34"/>
      <c r="N47" s="34">
        <v>0</v>
      </c>
      <c r="P47" s="138">
        <v>-20</v>
      </c>
      <c r="Q47" s="138">
        <v>0</v>
      </c>
      <c r="S47" s="34">
        <v>3624030971</v>
      </c>
      <c r="U47" s="34">
        <f t="shared" si="1"/>
        <v>3624030951</v>
      </c>
      <c r="W47" s="34"/>
    </row>
    <row r="48" spans="1:23" ht="30" customHeight="1" x14ac:dyDescent="0.2">
      <c r="A48" s="114" t="s">
        <v>86</v>
      </c>
      <c r="B48" s="114"/>
      <c r="D48" s="37">
        <v>0</v>
      </c>
      <c r="F48" s="34">
        <v>0</v>
      </c>
      <c r="H48" s="34">
        <v>0</v>
      </c>
      <c r="J48" s="34">
        <f t="shared" si="6"/>
        <v>0</v>
      </c>
      <c r="L48" s="34"/>
      <c r="N48" s="34">
        <v>0</v>
      </c>
      <c r="P48" s="138">
        <v>0</v>
      </c>
      <c r="Q48" s="138"/>
      <c r="S48" s="34">
        <v>0</v>
      </c>
      <c r="U48" s="34">
        <f t="shared" si="1"/>
        <v>0</v>
      </c>
      <c r="W48" s="34"/>
    </row>
    <row r="49" spans="1:23" ht="30" customHeight="1" x14ac:dyDescent="0.2">
      <c r="A49" s="114" t="s">
        <v>76</v>
      </c>
      <c r="B49" s="114"/>
      <c r="D49" s="37">
        <v>0</v>
      </c>
      <c r="F49" s="34">
        <v>0</v>
      </c>
      <c r="H49" s="34">
        <v>0</v>
      </c>
      <c r="J49" s="34">
        <f t="shared" si="6"/>
        <v>0</v>
      </c>
      <c r="L49" s="34"/>
      <c r="N49" s="34">
        <v>0</v>
      </c>
      <c r="P49" s="138">
        <v>0</v>
      </c>
      <c r="Q49" s="138"/>
      <c r="S49" s="34">
        <v>0</v>
      </c>
      <c r="U49" s="34">
        <f t="shared" si="1"/>
        <v>0</v>
      </c>
      <c r="W49" s="34"/>
    </row>
    <row r="50" spans="1:23" ht="30" customHeight="1" x14ac:dyDescent="0.2">
      <c r="A50" s="114" t="s">
        <v>114</v>
      </c>
      <c r="B50" s="114"/>
      <c r="D50" s="37">
        <v>0</v>
      </c>
      <c r="F50" s="34">
        <v>0</v>
      </c>
      <c r="H50" s="34">
        <v>0</v>
      </c>
      <c r="J50" s="34">
        <f t="shared" si="6"/>
        <v>0</v>
      </c>
      <c r="L50" s="34"/>
      <c r="N50" s="34">
        <v>0</v>
      </c>
      <c r="P50" s="138">
        <v>0</v>
      </c>
      <c r="Q50" s="138"/>
      <c r="S50" s="34">
        <v>0</v>
      </c>
      <c r="U50" s="34">
        <f t="shared" si="1"/>
        <v>0</v>
      </c>
      <c r="W50" s="34"/>
    </row>
    <row r="51" spans="1:23" ht="30" customHeight="1" x14ac:dyDescent="0.2">
      <c r="A51" s="114" t="s">
        <v>44</v>
      </c>
      <c r="B51" s="114"/>
      <c r="D51" s="37">
        <v>0</v>
      </c>
      <c r="F51" s="34">
        <v>-34575174425</v>
      </c>
      <c r="H51" s="34">
        <v>2032681954</v>
      </c>
      <c r="J51" s="34">
        <f t="shared" si="6"/>
        <v>-32542492471</v>
      </c>
      <c r="L51" s="34"/>
      <c r="N51" s="34">
        <v>7834218153</v>
      </c>
      <c r="P51" s="138">
        <v>7999941223</v>
      </c>
      <c r="Q51" s="138">
        <v>0</v>
      </c>
      <c r="S51" s="34">
        <v>8299295416</v>
      </c>
      <c r="U51" s="34">
        <f t="shared" si="1"/>
        <v>24133454792</v>
      </c>
      <c r="W51" s="34"/>
    </row>
    <row r="52" spans="1:23" ht="30" customHeight="1" x14ac:dyDescent="0.2">
      <c r="A52" s="114" t="s">
        <v>85</v>
      </c>
      <c r="B52" s="114"/>
      <c r="D52" s="37">
        <v>0</v>
      </c>
      <c r="F52" s="34">
        <v>0</v>
      </c>
      <c r="H52" s="34">
        <v>0</v>
      </c>
      <c r="J52" s="34">
        <f t="shared" si="6"/>
        <v>0</v>
      </c>
      <c r="L52" s="34"/>
      <c r="N52" s="34">
        <v>0</v>
      </c>
      <c r="P52" s="138">
        <v>0</v>
      </c>
      <c r="Q52" s="138"/>
      <c r="S52" s="34">
        <v>0</v>
      </c>
      <c r="U52" s="34">
        <f t="shared" si="1"/>
        <v>0</v>
      </c>
      <c r="W52" s="34"/>
    </row>
    <row r="53" spans="1:23" ht="30" customHeight="1" x14ac:dyDescent="0.2">
      <c r="A53" s="114" t="s">
        <v>113</v>
      </c>
      <c r="B53" s="114"/>
      <c r="D53" s="37">
        <v>0</v>
      </c>
      <c r="F53" s="34">
        <v>0</v>
      </c>
      <c r="H53" s="34">
        <v>0</v>
      </c>
      <c r="J53" s="34">
        <f t="shared" si="6"/>
        <v>0</v>
      </c>
      <c r="L53" s="34"/>
      <c r="N53" s="34">
        <v>0</v>
      </c>
      <c r="P53" s="138">
        <v>0</v>
      </c>
      <c r="Q53" s="138"/>
      <c r="S53" s="34">
        <v>1409960266</v>
      </c>
      <c r="U53" s="34">
        <f t="shared" si="1"/>
        <v>1409960266</v>
      </c>
      <c r="W53" s="34"/>
    </row>
    <row r="54" spans="1:23" ht="30" customHeight="1" x14ac:dyDescent="0.2">
      <c r="A54" s="114" t="s">
        <v>109</v>
      </c>
      <c r="B54" s="114"/>
      <c r="D54" s="37">
        <v>0</v>
      </c>
      <c r="F54" s="34">
        <v>0</v>
      </c>
      <c r="H54" s="34">
        <v>0</v>
      </c>
      <c r="J54" s="34">
        <f t="shared" si="6"/>
        <v>0</v>
      </c>
      <c r="L54" s="34"/>
      <c r="N54" s="34">
        <v>0</v>
      </c>
      <c r="P54" s="138">
        <v>0</v>
      </c>
      <c r="Q54" s="138"/>
      <c r="S54" s="34">
        <v>20337697</v>
      </c>
      <c r="U54" s="34">
        <f t="shared" si="1"/>
        <v>20337697</v>
      </c>
      <c r="W54" s="34"/>
    </row>
    <row r="55" spans="1:23" ht="30" customHeight="1" x14ac:dyDescent="0.2">
      <c r="A55" s="114" t="s">
        <v>53</v>
      </c>
      <c r="B55" s="114"/>
      <c r="D55" s="37">
        <v>0</v>
      </c>
      <c r="F55" s="34">
        <v>0</v>
      </c>
      <c r="H55" s="34">
        <v>0</v>
      </c>
      <c r="J55" s="34">
        <f t="shared" si="6"/>
        <v>0</v>
      </c>
      <c r="L55" s="34"/>
      <c r="N55" s="34">
        <v>1620000</v>
      </c>
      <c r="P55" s="138">
        <v>0</v>
      </c>
      <c r="Q55" s="138"/>
      <c r="S55" s="34">
        <v>3525398807</v>
      </c>
      <c r="U55" s="34">
        <f t="shared" si="1"/>
        <v>3527018807</v>
      </c>
      <c r="W55" s="34"/>
    </row>
    <row r="56" spans="1:23" ht="30" customHeight="1" x14ac:dyDescent="0.2">
      <c r="A56" s="114" t="s">
        <v>89</v>
      </c>
      <c r="B56" s="114"/>
      <c r="D56" s="37">
        <v>0</v>
      </c>
      <c r="F56" s="34">
        <v>0</v>
      </c>
      <c r="H56" s="34">
        <v>0</v>
      </c>
      <c r="J56" s="34">
        <f t="shared" si="6"/>
        <v>0</v>
      </c>
      <c r="L56" s="34"/>
      <c r="N56" s="34">
        <v>0</v>
      </c>
      <c r="P56" s="138">
        <v>0</v>
      </c>
      <c r="Q56" s="138"/>
      <c r="S56" s="34">
        <v>0</v>
      </c>
      <c r="U56" s="34">
        <f t="shared" si="1"/>
        <v>0</v>
      </c>
      <c r="W56" s="34"/>
    </row>
    <row r="57" spans="1:23" ht="30" customHeight="1" x14ac:dyDescent="0.2">
      <c r="A57" s="114" t="s">
        <v>17</v>
      </c>
      <c r="B57" s="114"/>
      <c r="D57" s="37">
        <v>0</v>
      </c>
      <c r="F57" s="34">
        <v>0</v>
      </c>
      <c r="H57" s="34">
        <v>0</v>
      </c>
      <c r="J57" s="34">
        <f t="shared" si="6"/>
        <v>0</v>
      </c>
      <c r="L57" s="34"/>
      <c r="N57" s="34">
        <v>200000000</v>
      </c>
      <c r="P57" s="138">
        <v>0</v>
      </c>
      <c r="Q57" s="138"/>
      <c r="S57" s="34">
        <v>2018223455</v>
      </c>
      <c r="U57" s="34">
        <f t="shared" si="1"/>
        <v>2218223455</v>
      </c>
      <c r="W57" s="34"/>
    </row>
    <row r="58" spans="1:23" ht="30" customHeight="1" x14ac:dyDescent="0.2">
      <c r="A58" s="114" t="s">
        <v>78</v>
      </c>
      <c r="B58" s="114"/>
      <c r="D58" s="37">
        <v>0</v>
      </c>
      <c r="F58" s="34">
        <v>0</v>
      </c>
      <c r="H58" s="34">
        <v>0</v>
      </c>
      <c r="J58" s="34">
        <f t="shared" si="6"/>
        <v>0</v>
      </c>
      <c r="L58" s="34"/>
      <c r="N58" s="34">
        <v>0</v>
      </c>
      <c r="P58" s="138">
        <v>0</v>
      </c>
      <c r="Q58" s="138"/>
      <c r="S58" s="34">
        <v>0</v>
      </c>
      <c r="U58" s="34">
        <f t="shared" si="1"/>
        <v>0</v>
      </c>
      <c r="W58" s="34"/>
    </row>
    <row r="59" spans="1:23" ht="30" customHeight="1" x14ac:dyDescent="0.2">
      <c r="A59" s="114" t="s">
        <v>20</v>
      </c>
      <c r="B59" s="114"/>
      <c r="D59" s="37">
        <v>0</v>
      </c>
      <c r="F59" s="34">
        <v>0</v>
      </c>
      <c r="H59" s="34">
        <v>526457529</v>
      </c>
      <c r="J59" s="34">
        <f t="shared" si="6"/>
        <v>526457529</v>
      </c>
      <c r="L59" s="34"/>
      <c r="N59" s="34">
        <v>0</v>
      </c>
      <c r="P59" s="138">
        <v>145730175</v>
      </c>
      <c r="Q59" s="138"/>
      <c r="S59" s="34">
        <v>765203624</v>
      </c>
      <c r="U59" s="34">
        <f t="shared" si="1"/>
        <v>910933799</v>
      </c>
      <c r="W59" s="34"/>
    </row>
    <row r="60" spans="1:23" ht="30" customHeight="1" x14ac:dyDescent="0.2">
      <c r="A60" s="114" t="s">
        <v>61</v>
      </c>
      <c r="B60" s="114"/>
      <c r="D60" s="37">
        <v>126956522</v>
      </c>
      <c r="F60" s="34">
        <v>-178929000</v>
      </c>
      <c r="H60" s="34">
        <v>0</v>
      </c>
      <c r="J60" s="34">
        <f t="shared" si="6"/>
        <v>-51972478</v>
      </c>
      <c r="L60" s="34"/>
      <c r="N60" s="34">
        <v>0</v>
      </c>
      <c r="P60" s="138">
        <v>-124952539</v>
      </c>
      <c r="Q60" s="138">
        <v>0</v>
      </c>
      <c r="S60" s="34">
        <v>6058421885</v>
      </c>
      <c r="U60" s="34">
        <f t="shared" si="1"/>
        <v>5933469346</v>
      </c>
      <c r="W60" s="34"/>
    </row>
    <row r="61" spans="1:23" ht="30" customHeight="1" x14ac:dyDescent="0.2">
      <c r="A61" s="114" t="s">
        <v>35</v>
      </c>
      <c r="B61" s="114"/>
      <c r="D61" s="37">
        <v>0</v>
      </c>
      <c r="F61" s="34">
        <v>0</v>
      </c>
      <c r="H61" s="34">
        <v>0</v>
      </c>
      <c r="J61" s="34">
        <f t="shared" si="6"/>
        <v>0</v>
      </c>
      <c r="L61" s="34"/>
      <c r="N61" s="34">
        <v>7392815500</v>
      </c>
      <c r="P61" s="138">
        <v>0</v>
      </c>
      <c r="Q61" s="138"/>
      <c r="S61" s="34">
        <v>21323758989</v>
      </c>
      <c r="U61" s="34">
        <f t="shared" si="1"/>
        <v>28716574489</v>
      </c>
      <c r="W61" s="34"/>
    </row>
    <row r="62" spans="1:23" ht="30" customHeight="1" x14ac:dyDescent="0.2">
      <c r="A62" s="114" t="s">
        <v>52</v>
      </c>
      <c r="B62" s="114"/>
      <c r="D62" s="37">
        <v>0</v>
      </c>
      <c r="F62" s="34">
        <v>7170746</v>
      </c>
      <c r="H62" s="34">
        <v>-10939565</v>
      </c>
      <c r="J62" s="34">
        <f t="shared" si="6"/>
        <v>-3768819</v>
      </c>
      <c r="L62" s="34"/>
      <c r="N62" s="34">
        <v>7957098000</v>
      </c>
      <c r="P62" s="138">
        <v>-331</v>
      </c>
      <c r="Q62" s="138">
        <v>0</v>
      </c>
      <c r="S62" s="34">
        <v>11128589927</v>
      </c>
      <c r="U62" s="34">
        <f t="shared" si="1"/>
        <v>19085687596</v>
      </c>
      <c r="W62" s="34"/>
    </row>
    <row r="63" spans="1:23" ht="30" customHeight="1" x14ac:dyDescent="0.2">
      <c r="A63" s="114" t="s">
        <v>58</v>
      </c>
      <c r="B63" s="114"/>
      <c r="D63" s="37">
        <v>0</v>
      </c>
      <c r="F63" s="34">
        <v>0</v>
      </c>
      <c r="H63" s="34">
        <v>0</v>
      </c>
      <c r="J63" s="34">
        <f t="shared" si="6"/>
        <v>0</v>
      </c>
      <c r="L63" s="34"/>
      <c r="N63" s="34">
        <v>0</v>
      </c>
      <c r="P63" s="138">
        <v>0</v>
      </c>
      <c r="Q63" s="138"/>
      <c r="S63" s="34">
        <v>1986388420</v>
      </c>
      <c r="U63" s="34">
        <f t="shared" si="1"/>
        <v>1986388420</v>
      </c>
      <c r="W63" s="34"/>
    </row>
    <row r="64" spans="1:23" ht="30" customHeight="1" x14ac:dyDescent="0.2">
      <c r="A64" s="114" t="s">
        <v>104</v>
      </c>
      <c r="B64" s="114"/>
      <c r="D64" s="37">
        <v>0</v>
      </c>
      <c r="F64" s="34">
        <v>0</v>
      </c>
      <c r="H64" s="34">
        <v>0</v>
      </c>
      <c r="J64" s="34">
        <f t="shared" si="6"/>
        <v>0</v>
      </c>
      <c r="L64" s="34"/>
      <c r="N64" s="34">
        <v>16013876500</v>
      </c>
      <c r="P64" s="138">
        <v>0</v>
      </c>
      <c r="Q64" s="138"/>
      <c r="S64" s="34">
        <v>27236119682</v>
      </c>
      <c r="U64" s="34">
        <f t="shared" si="1"/>
        <v>43249996182</v>
      </c>
      <c r="W64" s="34"/>
    </row>
    <row r="65" spans="1:23" ht="30" customHeight="1" x14ac:dyDescent="0.2">
      <c r="A65" s="114" t="s">
        <v>46</v>
      </c>
      <c r="B65" s="114"/>
      <c r="D65" s="37">
        <v>0</v>
      </c>
      <c r="F65" s="34">
        <v>0</v>
      </c>
      <c r="H65" s="34">
        <v>0</v>
      </c>
      <c r="J65" s="34">
        <f t="shared" si="6"/>
        <v>0</v>
      </c>
      <c r="L65" s="34"/>
      <c r="N65" s="34">
        <v>0</v>
      </c>
      <c r="P65" s="138">
        <v>0</v>
      </c>
      <c r="Q65" s="138"/>
      <c r="S65" s="34">
        <v>185152979</v>
      </c>
      <c r="U65" s="34">
        <f t="shared" si="1"/>
        <v>185152979</v>
      </c>
      <c r="W65" s="34"/>
    </row>
    <row r="66" spans="1:23" ht="30" customHeight="1" x14ac:dyDescent="0.2">
      <c r="A66" s="114" t="s">
        <v>57</v>
      </c>
      <c r="B66" s="114"/>
      <c r="D66" s="37">
        <v>0</v>
      </c>
      <c r="F66" s="34">
        <v>-25834370145</v>
      </c>
      <c r="H66" s="34">
        <v>9058694237</v>
      </c>
      <c r="J66" s="34">
        <f t="shared" si="6"/>
        <v>-16775675908</v>
      </c>
      <c r="L66" s="34"/>
      <c r="N66" s="34">
        <v>3320348920</v>
      </c>
      <c r="P66" s="138">
        <v>36392507549</v>
      </c>
      <c r="Q66" s="138">
        <v>0</v>
      </c>
      <c r="S66" s="34">
        <v>201448996897</v>
      </c>
      <c r="U66" s="34">
        <f t="shared" si="1"/>
        <v>241161853366</v>
      </c>
      <c r="W66" s="34"/>
    </row>
    <row r="67" spans="1:23" ht="30" customHeight="1" x14ac:dyDescent="0.2">
      <c r="A67" s="114" t="s">
        <v>79</v>
      </c>
      <c r="B67" s="114"/>
      <c r="D67" s="37">
        <v>0</v>
      </c>
      <c r="F67" s="34">
        <v>0</v>
      </c>
      <c r="H67" s="34">
        <v>0</v>
      </c>
      <c r="J67" s="34">
        <f t="shared" si="6"/>
        <v>0</v>
      </c>
      <c r="L67" s="34"/>
      <c r="N67" s="34">
        <v>0</v>
      </c>
      <c r="P67" s="138">
        <v>0</v>
      </c>
      <c r="Q67" s="138"/>
      <c r="S67" s="34">
        <v>0</v>
      </c>
      <c r="U67" s="34">
        <f t="shared" si="1"/>
        <v>0</v>
      </c>
      <c r="W67" s="34"/>
    </row>
    <row r="68" spans="1:23" ht="30" customHeight="1" x14ac:dyDescent="0.2">
      <c r="A68" s="114" t="s">
        <v>42</v>
      </c>
      <c r="B68" s="114"/>
      <c r="D68" s="37">
        <v>0</v>
      </c>
      <c r="F68" s="34">
        <v>0</v>
      </c>
      <c r="H68" s="34">
        <v>0</v>
      </c>
      <c r="J68" s="34">
        <f t="shared" si="6"/>
        <v>0</v>
      </c>
      <c r="L68" s="34"/>
      <c r="N68" s="34">
        <v>0</v>
      </c>
      <c r="P68" s="138">
        <v>0</v>
      </c>
      <c r="Q68" s="138"/>
      <c r="S68" s="34">
        <v>11024479780</v>
      </c>
      <c r="U68" s="34">
        <f t="shared" si="1"/>
        <v>11024479780</v>
      </c>
      <c r="W68" s="34"/>
    </row>
    <row r="69" spans="1:23" ht="30" customHeight="1" x14ac:dyDescent="0.2">
      <c r="A69" s="114" t="s">
        <v>31</v>
      </c>
      <c r="B69" s="114"/>
      <c r="D69" s="37">
        <v>0</v>
      </c>
      <c r="F69" s="34">
        <v>-4463699683</v>
      </c>
      <c r="H69" s="34">
        <v>1483878660</v>
      </c>
      <c r="J69" s="34">
        <f t="shared" si="6"/>
        <v>-2979821023</v>
      </c>
      <c r="L69" s="34"/>
      <c r="N69" s="34">
        <v>0</v>
      </c>
      <c r="P69" s="138">
        <v>2551383480</v>
      </c>
      <c r="Q69" s="138">
        <v>0</v>
      </c>
      <c r="S69" s="34">
        <v>5920048256</v>
      </c>
      <c r="U69" s="34">
        <f t="shared" si="1"/>
        <v>8471431736</v>
      </c>
      <c r="W69" s="34"/>
    </row>
    <row r="70" spans="1:23" ht="30" customHeight="1" x14ac:dyDescent="0.2">
      <c r="A70" s="114" t="s">
        <v>108</v>
      </c>
      <c r="B70" s="114"/>
      <c r="D70" s="37">
        <v>0</v>
      </c>
      <c r="F70" s="34">
        <v>0</v>
      </c>
      <c r="H70" s="34">
        <v>0</v>
      </c>
      <c r="J70" s="34">
        <f t="shared" si="6"/>
        <v>0</v>
      </c>
      <c r="L70" s="34"/>
      <c r="N70" s="34">
        <v>0</v>
      </c>
      <c r="P70" s="138">
        <v>0</v>
      </c>
      <c r="Q70" s="138"/>
      <c r="S70" s="34">
        <v>123606665</v>
      </c>
      <c r="U70" s="34">
        <f t="shared" si="1"/>
        <v>123606665</v>
      </c>
      <c r="W70" s="34"/>
    </row>
    <row r="71" spans="1:23" ht="30" customHeight="1" x14ac:dyDescent="0.2">
      <c r="A71" s="114" t="s">
        <v>22</v>
      </c>
      <c r="B71" s="114"/>
      <c r="D71" s="37">
        <v>0</v>
      </c>
      <c r="F71" s="34">
        <v>0</v>
      </c>
      <c r="H71" s="34">
        <v>0</v>
      </c>
      <c r="J71" s="34">
        <f t="shared" si="6"/>
        <v>0</v>
      </c>
      <c r="L71" s="34"/>
      <c r="N71" s="34">
        <v>0</v>
      </c>
      <c r="P71" s="138">
        <v>0</v>
      </c>
      <c r="Q71" s="138"/>
      <c r="S71" s="34">
        <v>2812214321</v>
      </c>
      <c r="U71" s="34">
        <f t="shared" si="1"/>
        <v>2812214321</v>
      </c>
      <c r="W71" s="34"/>
    </row>
    <row r="72" spans="1:23" ht="30" customHeight="1" x14ac:dyDescent="0.2">
      <c r="A72" s="114" t="s">
        <v>29</v>
      </c>
      <c r="B72" s="114"/>
      <c r="D72" s="37">
        <v>0</v>
      </c>
      <c r="F72" s="34">
        <v>0</v>
      </c>
      <c r="H72" s="34">
        <v>0</v>
      </c>
      <c r="J72" s="34">
        <f t="shared" si="6"/>
        <v>0</v>
      </c>
      <c r="L72" s="34"/>
      <c r="N72" s="34">
        <v>0</v>
      </c>
      <c r="P72" s="138">
        <v>0</v>
      </c>
      <c r="Q72" s="138"/>
      <c r="S72" s="34">
        <v>1279963762</v>
      </c>
      <c r="U72" s="34">
        <f t="shared" si="1"/>
        <v>1279963762</v>
      </c>
      <c r="W72" s="34"/>
    </row>
    <row r="73" spans="1:23" ht="30" customHeight="1" x14ac:dyDescent="0.2">
      <c r="A73" s="114" t="s">
        <v>40</v>
      </c>
      <c r="B73" s="114"/>
      <c r="D73" s="37">
        <v>0</v>
      </c>
      <c r="F73" s="34">
        <v>0</v>
      </c>
      <c r="H73" s="34">
        <v>0</v>
      </c>
      <c r="J73" s="34">
        <f t="shared" si="6"/>
        <v>0</v>
      </c>
      <c r="L73" s="34"/>
      <c r="N73" s="34">
        <v>0</v>
      </c>
      <c r="P73" s="138">
        <v>0</v>
      </c>
      <c r="Q73" s="138"/>
      <c r="S73" s="34">
        <v>1768346747</v>
      </c>
      <c r="U73" s="34">
        <f t="shared" si="1"/>
        <v>1768346747</v>
      </c>
      <c r="W73" s="34"/>
    </row>
    <row r="74" spans="1:23" ht="30" customHeight="1" x14ac:dyDescent="0.2">
      <c r="A74" s="114" t="s">
        <v>176</v>
      </c>
      <c r="B74" s="114"/>
      <c r="D74" s="37">
        <v>0</v>
      </c>
      <c r="F74" s="34">
        <v>0</v>
      </c>
      <c r="H74" s="34">
        <v>0</v>
      </c>
      <c r="J74" s="34">
        <f t="shared" si="6"/>
        <v>0</v>
      </c>
      <c r="L74" s="34"/>
      <c r="N74" s="34">
        <v>0</v>
      </c>
      <c r="P74" s="138">
        <v>0</v>
      </c>
      <c r="Q74" s="138"/>
      <c r="S74" s="34">
        <v>-1358276126</v>
      </c>
      <c r="U74" s="34">
        <f t="shared" ref="U74:U137" si="7">N74+P74+S74</f>
        <v>-1358276126</v>
      </c>
      <c r="W74" s="34"/>
    </row>
    <row r="75" spans="1:23" ht="30" customHeight="1" x14ac:dyDescent="0.2">
      <c r="A75" s="114" t="s">
        <v>177</v>
      </c>
      <c r="B75" s="114"/>
      <c r="D75" s="37">
        <v>0</v>
      </c>
      <c r="F75" s="34">
        <v>0</v>
      </c>
      <c r="H75" s="34">
        <v>0</v>
      </c>
      <c r="J75" s="34">
        <f t="shared" si="6"/>
        <v>0</v>
      </c>
      <c r="L75" s="34"/>
      <c r="N75" s="34">
        <v>0</v>
      </c>
      <c r="P75" s="138">
        <v>0</v>
      </c>
      <c r="Q75" s="138"/>
      <c r="S75" s="34">
        <v>2174322086</v>
      </c>
      <c r="U75" s="34">
        <f t="shared" si="7"/>
        <v>2174322086</v>
      </c>
      <c r="W75" s="34"/>
    </row>
    <row r="76" spans="1:23" ht="30" customHeight="1" x14ac:dyDescent="0.2">
      <c r="A76" s="114" t="s">
        <v>178</v>
      </c>
      <c r="B76" s="114"/>
      <c r="D76" s="37">
        <v>0</v>
      </c>
      <c r="F76" s="34">
        <v>0</v>
      </c>
      <c r="H76" s="34">
        <v>0</v>
      </c>
      <c r="J76" s="34">
        <f t="shared" si="6"/>
        <v>0</v>
      </c>
      <c r="L76" s="34"/>
      <c r="N76" s="34">
        <v>0</v>
      </c>
      <c r="P76" s="138">
        <v>0</v>
      </c>
      <c r="Q76" s="138"/>
      <c r="S76" s="34">
        <v>164763387</v>
      </c>
      <c r="U76" s="34">
        <f t="shared" si="7"/>
        <v>164763387</v>
      </c>
      <c r="W76" s="34"/>
    </row>
    <row r="77" spans="1:23" ht="30" customHeight="1" x14ac:dyDescent="0.2">
      <c r="A77" s="114" t="s">
        <v>96</v>
      </c>
      <c r="B77" s="114"/>
      <c r="D77" s="37">
        <v>0</v>
      </c>
      <c r="F77" s="34">
        <v>0</v>
      </c>
      <c r="H77" s="34">
        <v>-986140002</v>
      </c>
      <c r="J77" s="34">
        <f t="shared" si="6"/>
        <v>-986140002</v>
      </c>
      <c r="L77" s="34"/>
      <c r="N77" s="34">
        <v>0</v>
      </c>
      <c r="P77" s="138">
        <v>-167261841</v>
      </c>
      <c r="Q77" s="138"/>
      <c r="S77" s="34">
        <v>-103401048</v>
      </c>
      <c r="U77" s="34">
        <f t="shared" si="7"/>
        <v>-270662889</v>
      </c>
      <c r="W77" s="34"/>
    </row>
    <row r="78" spans="1:23" ht="30" customHeight="1" x14ac:dyDescent="0.2">
      <c r="A78" s="114" t="s">
        <v>179</v>
      </c>
      <c r="B78" s="114"/>
      <c r="D78" s="37">
        <v>0</v>
      </c>
      <c r="F78" s="34">
        <v>0</v>
      </c>
      <c r="H78" s="34">
        <v>-29689438</v>
      </c>
      <c r="J78" s="34">
        <f t="shared" si="6"/>
        <v>-29689438</v>
      </c>
      <c r="L78" s="34"/>
      <c r="N78" s="34">
        <v>0</v>
      </c>
      <c r="P78" s="138">
        <v>0</v>
      </c>
      <c r="Q78" s="138"/>
      <c r="S78" s="34">
        <v>19760076</v>
      </c>
      <c r="U78" s="34">
        <f t="shared" si="7"/>
        <v>19760076</v>
      </c>
      <c r="W78" s="34"/>
    </row>
    <row r="79" spans="1:23" ht="30" customHeight="1" x14ac:dyDescent="0.2">
      <c r="A79" s="114" t="s">
        <v>180</v>
      </c>
      <c r="B79" s="114"/>
      <c r="D79" s="37">
        <v>0</v>
      </c>
      <c r="F79" s="34">
        <v>0</v>
      </c>
      <c r="H79" s="34">
        <v>0</v>
      </c>
      <c r="J79" s="34">
        <f t="shared" si="6"/>
        <v>0</v>
      </c>
      <c r="L79" s="34"/>
      <c r="N79" s="34">
        <v>0</v>
      </c>
      <c r="P79" s="138">
        <v>0</v>
      </c>
      <c r="Q79" s="138"/>
      <c r="S79" s="34">
        <v>60093314</v>
      </c>
      <c r="U79" s="34">
        <f t="shared" si="7"/>
        <v>60093314</v>
      </c>
      <c r="W79" s="34"/>
    </row>
    <row r="80" spans="1:23" ht="30" customHeight="1" x14ac:dyDescent="0.2">
      <c r="A80" s="114" t="s">
        <v>181</v>
      </c>
      <c r="B80" s="114"/>
      <c r="D80" s="37">
        <v>0</v>
      </c>
      <c r="F80" s="34">
        <v>0</v>
      </c>
      <c r="H80" s="34">
        <v>0</v>
      </c>
      <c r="J80" s="34">
        <f t="shared" si="6"/>
        <v>0</v>
      </c>
      <c r="L80" s="34"/>
      <c r="N80" s="34">
        <v>0</v>
      </c>
      <c r="P80" s="138">
        <v>0</v>
      </c>
      <c r="Q80" s="138"/>
      <c r="S80" s="34">
        <v>5620290027</v>
      </c>
      <c r="U80" s="34">
        <f t="shared" si="7"/>
        <v>5620290027</v>
      </c>
      <c r="W80" s="34"/>
    </row>
    <row r="81" spans="1:23" ht="30" customHeight="1" x14ac:dyDescent="0.2">
      <c r="A81" s="114" t="s">
        <v>182</v>
      </c>
      <c r="B81" s="114"/>
      <c r="D81" s="37">
        <v>0</v>
      </c>
      <c r="F81" s="34">
        <v>0</v>
      </c>
      <c r="H81" s="34">
        <v>0</v>
      </c>
      <c r="J81" s="34">
        <f t="shared" si="6"/>
        <v>0</v>
      </c>
      <c r="L81" s="34"/>
      <c r="N81" s="34">
        <v>0</v>
      </c>
      <c r="P81" s="138">
        <v>0</v>
      </c>
      <c r="Q81" s="138"/>
      <c r="S81" s="34">
        <v>306042828</v>
      </c>
      <c r="U81" s="34">
        <f t="shared" si="7"/>
        <v>306042828</v>
      </c>
      <c r="W81" s="34"/>
    </row>
    <row r="82" spans="1:23" ht="30" customHeight="1" x14ac:dyDescent="0.2">
      <c r="A82" s="114" t="s">
        <v>183</v>
      </c>
      <c r="B82" s="114"/>
      <c r="D82" s="37">
        <v>0</v>
      </c>
      <c r="F82" s="34">
        <v>0</v>
      </c>
      <c r="H82" s="34">
        <v>0</v>
      </c>
      <c r="J82" s="34">
        <f t="shared" si="6"/>
        <v>0</v>
      </c>
      <c r="L82" s="34"/>
      <c r="N82" s="34">
        <v>0</v>
      </c>
      <c r="P82" s="138">
        <v>0</v>
      </c>
      <c r="Q82" s="138"/>
      <c r="S82" s="34">
        <v>2092475261</v>
      </c>
      <c r="U82" s="34">
        <f t="shared" si="7"/>
        <v>2092475261</v>
      </c>
      <c r="W82" s="34"/>
    </row>
    <row r="83" spans="1:23" ht="30" customHeight="1" x14ac:dyDescent="0.2">
      <c r="A83" s="114" t="s">
        <v>59</v>
      </c>
      <c r="B83" s="114"/>
      <c r="D83" s="37">
        <v>0</v>
      </c>
      <c r="F83" s="34">
        <v>-684962578</v>
      </c>
      <c r="H83" s="34">
        <v>0</v>
      </c>
      <c r="J83" s="34">
        <f t="shared" si="6"/>
        <v>-684962578</v>
      </c>
      <c r="L83" s="34"/>
      <c r="N83" s="34">
        <v>125000000</v>
      </c>
      <c r="P83" s="138">
        <v>2709010020</v>
      </c>
      <c r="Q83" s="138">
        <v>0</v>
      </c>
      <c r="S83" s="34">
        <v>783038176</v>
      </c>
      <c r="U83" s="34">
        <f t="shared" si="7"/>
        <v>3617048196</v>
      </c>
      <c r="W83" s="34"/>
    </row>
    <row r="84" spans="1:23" ht="30" customHeight="1" x14ac:dyDescent="0.2">
      <c r="A84" s="114" t="s">
        <v>184</v>
      </c>
      <c r="B84" s="114"/>
      <c r="D84" s="37">
        <v>0</v>
      </c>
      <c r="F84" s="34">
        <v>0</v>
      </c>
      <c r="H84" s="34">
        <v>0</v>
      </c>
      <c r="J84" s="34">
        <f t="shared" si="6"/>
        <v>0</v>
      </c>
      <c r="L84" s="34"/>
      <c r="N84" s="34">
        <v>1645002600</v>
      </c>
      <c r="P84" s="138">
        <v>0</v>
      </c>
      <c r="Q84" s="138"/>
      <c r="S84" s="34">
        <v>18293632618</v>
      </c>
      <c r="U84" s="34">
        <f t="shared" si="7"/>
        <v>19938635218</v>
      </c>
      <c r="W84" s="34"/>
    </row>
    <row r="85" spans="1:23" ht="30" customHeight="1" x14ac:dyDescent="0.2">
      <c r="A85" s="114" t="s">
        <v>185</v>
      </c>
      <c r="B85" s="114"/>
      <c r="D85" s="37">
        <v>0</v>
      </c>
      <c r="F85" s="34">
        <v>0</v>
      </c>
      <c r="H85" s="34">
        <v>0</v>
      </c>
      <c r="J85" s="34">
        <f t="shared" si="6"/>
        <v>0</v>
      </c>
      <c r="L85" s="34"/>
      <c r="N85" s="34">
        <v>0</v>
      </c>
      <c r="P85" s="138">
        <v>0</v>
      </c>
      <c r="Q85" s="138"/>
      <c r="S85" s="34">
        <v>735150399</v>
      </c>
      <c r="U85" s="34">
        <f t="shared" si="7"/>
        <v>735150399</v>
      </c>
      <c r="W85" s="34"/>
    </row>
    <row r="86" spans="1:23" ht="30" customHeight="1" x14ac:dyDescent="0.2">
      <c r="A86" s="114" t="s">
        <v>186</v>
      </c>
      <c r="B86" s="114"/>
      <c r="D86" s="37">
        <v>0</v>
      </c>
      <c r="F86" s="34">
        <v>0</v>
      </c>
      <c r="H86" s="34">
        <v>0</v>
      </c>
      <c r="J86" s="34">
        <f t="shared" si="6"/>
        <v>0</v>
      </c>
      <c r="L86" s="34"/>
      <c r="N86" s="34">
        <v>89515635</v>
      </c>
      <c r="P86" s="138">
        <v>0</v>
      </c>
      <c r="Q86" s="138"/>
      <c r="S86" s="34">
        <v>-920586615</v>
      </c>
      <c r="U86" s="34">
        <f t="shared" si="7"/>
        <v>-831070980</v>
      </c>
      <c r="W86" s="34"/>
    </row>
    <row r="87" spans="1:23" ht="30" customHeight="1" x14ac:dyDescent="0.2">
      <c r="A87" s="114" t="s">
        <v>187</v>
      </c>
      <c r="B87" s="114"/>
      <c r="D87" s="37">
        <v>0</v>
      </c>
      <c r="F87" s="34">
        <v>0</v>
      </c>
      <c r="H87" s="34">
        <v>0</v>
      </c>
      <c r="J87" s="34">
        <f t="shared" si="6"/>
        <v>0</v>
      </c>
      <c r="L87" s="34"/>
      <c r="N87" s="34">
        <v>0</v>
      </c>
      <c r="P87" s="138">
        <v>0</v>
      </c>
      <c r="Q87" s="138"/>
      <c r="S87" s="34">
        <v>839650635</v>
      </c>
      <c r="U87" s="34">
        <f t="shared" si="7"/>
        <v>839650635</v>
      </c>
      <c r="W87" s="34"/>
    </row>
    <row r="88" spans="1:23" ht="30" customHeight="1" x14ac:dyDescent="0.2">
      <c r="A88" s="114" t="s">
        <v>188</v>
      </c>
      <c r="B88" s="114"/>
      <c r="D88" s="37">
        <v>0</v>
      </c>
      <c r="F88" s="34">
        <v>0</v>
      </c>
      <c r="H88" s="34">
        <v>0</v>
      </c>
      <c r="J88" s="34">
        <f t="shared" si="6"/>
        <v>0</v>
      </c>
      <c r="L88" s="34"/>
      <c r="N88" s="34">
        <v>0</v>
      </c>
      <c r="P88" s="138">
        <v>0</v>
      </c>
      <c r="Q88" s="138"/>
      <c r="S88" s="34">
        <v>-103727655</v>
      </c>
      <c r="U88" s="34">
        <f t="shared" si="7"/>
        <v>-103727655</v>
      </c>
      <c r="W88" s="34"/>
    </row>
    <row r="89" spans="1:23" ht="30" customHeight="1" x14ac:dyDescent="0.2">
      <c r="A89" s="114" t="s">
        <v>189</v>
      </c>
      <c r="B89" s="114"/>
      <c r="D89" s="37">
        <v>0</v>
      </c>
      <c r="F89" s="34">
        <v>0</v>
      </c>
      <c r="H89" s="34">
        <v>0</v>
      </c>
      <c r="J89" s="34">
        <f t="shared" si="6"/>
        <v>0</v>
      </c>
      <c r="L89" s="34"/>
      <c r="N89" s="34">
        <v>0</v>
      </c>
      <c r="P89" s="138">
        <v>0</v>
      </c>
      <c r="Q89" s="138"/>
      <c r="S89" s="34">
        <v>8446143858</v>
      </c>
      <c r="U89" s="34">
        <f t="shared" si="7"/>
        <v>8446143858</v>
      </c>
      <c r="W89" s="34"/>
    </row>
    <row r="90" spans="1:23" ht="30" customHeight="1" x14ac:dyDescent="0.2">
      <c r="A90" s="114" t="s">
        <v>190</v>
      </c>
      <c r="B90" s="114"/>
      <c r="D90" s="37">
        <v>0</v>
      </c>
      <c r="F90" s="34">
        <v>0</v>
      </c>
      <c r="H90" s="34">
        <v>0</v>
      </c>
      <c r="J90" s="34">
        <f t="shared" si="6"/>
        <v>0</v>
      </c>
      <c r="L90" s="34"/>
      <c r="N90" s="34">
        <v>0</v>
      </c>
      <c r="P90" s="138">
        <v>0</v>
      </c>
      <c r="Q90" s="138"/>
      <c r="S90" s="34">
        <v>269875080</v>
      </c>
      <c r="U90" s="34">
        <f t="shared" si="7"/>
        <v>269875080</v>
      </c>
      <c r="W90" s="34"/>
    </row>
    <row r="91" spans="1:23" ht="30" customHeight="1" x14ac:dyDescent="0.2">
      <c r="A91" s="114" t="s">
        <v>56</v>
      </c>
      <c r="B91" s="114"/>
      <c r="D91" s="37">
        <v>0</v>
      </c>
      <c r="F91" s="34">
        <v>1226856510</v>
      </c>
      <c r="H91" s="34">
        <v>0</v>
      </c>
      <c r="J91" s="34">
        <f t="shared" si="6"/>
        <v>1226856510</v>
      </c>
      <c r="L91" s="34"/>
      <c r="N91" s="34">
        <v>0</v>
      </c>
      <c r="P91" s="138">
        <v>3318089834</v>
      </c>
      <c r="Q91" s="138">
        <v>0</v>
      </c>
      <c r="S91" s="34">
        <v>3006392932</v>
      </c>
      <c r="U91" s="34">
        <f t="shared" si="7"/>
        <v>6324482766</v>
      </c>
      <c r="W91" s="34"/>
    </row>
    <row r="92" spans="1:23" ht="30" customHeight="1" x14ac:dyDescent="0.2">
      <c r="A92" s="114" t="s">
        <v>191</v>
      </c>
      <c r="B92" s="114"/>
      <c r="D92" s="37">
        <v>0</v>
      </c>
      <c r="F92" s="34">
        <v>0</v>
      </c>
      <c r="H92" s="34">
        <v>0</v>
      </c>
      <c r="J92" s="34">
        <f t="shared" si="6"/>
        <v>0</v>
      </c>
      <c r="L92" s="34"/>
      <c r="N92" s="34">
        <v>0</v>
      </c>
      <c r="P92" s="138">
        <v>0</v>
      </c>
      <c r="Q92" s="138"/>
      <c r="S92" s="34">
        <v>-374335462</v>
      </c>
      <c r="U92" s="34">
        <f t="shared" si="7"/>
        <v>-374335462</v>
      </c>
      <c r="W92" s="34"/>
    </row>
    <row r="93" spans="1:23" ht="30" customHeight="1" x14ac:dyDescent="0.2">
      <c r="A93" s="114" t="s">
        <v>192</v>
      </c>
      <c r="B93" s="114"/>
      <c r="D93" s="37">
        <v>0</v>
      </c>
      <c r="F93" s="34">
        <v>0</v>
      </c>
      <c r="H93" s="34">
        <v>0</v>
      </c>
      <c r="J93" s="34">
        <f t="shared" si="6"/>
        <v>0</v>
      </c>
      <c r="L93" s="34"/>
      <c r="N93" s="34">
        <v>0</v>
      </c>
      <c r="P93" s="138">
        <v>0</v>
      </c>
      <c r="Q93" s="138"/>
      <c r="S93" s="34">
        <v>-5978808638</v>
      </c>
      <c r="U93" s="34">
        <f t="shared" si="7"/>
        <v>-5978808638</v>
      </c>
      <c r="W93" s="34"/>
    </row>
    <row r="94" spans="1:23" ht="30" customHeight="1" x14ac:dyDescent="0.2">
      <c r="A94" s="114" t="s">
        <v>193</v>
      </c>
      <c r="B94" s="114"/>
      <c r="D94" s="37">
        <v>0</v>
      </c>
      <c r="F94" s="34">
        <v>0</v>
      </c>
      <c r="H94" s="34">
        <v>0</v>
      </c>
      <c r="J94" s="34">
        <f t="shared" si="6"/>
        <v>0</v>
      </c>
      <c r="L94" s="34"/>
      <c r="N94" s="34">
        <v>0</v>
      </c>
      <c r="P94" s="138">
        <v>0</v>
      </c>
      <c r="Q94" s="138"/>
      <c r="S94" s="34">
        <v>1468528763</v>
      </c>
      <c r="U94" s="34">
        <f t="shared" si="7"/>
        <v>1468528763</v>
      </c>
      <c r="W94" s="34"/>
    </row>
    <row r="95" spans="1:23" ht="30" customHeight="1" x14ac:dyDescent="0.2">
      <c r="A95" s="114" t="s">
        <v>19</v>
      </c>
      <c r="B95" s="114"/>
      <c r="D95" s="37">
        <v>0</v>
      </c>
      <c r="F95" s="34">
        <v>307307623</v>
      </c>
      <c r="H95" s="34">
        <v>0</v>
      </c>
      <c r="J95" s="34">
        <f t="shared" si="6"/>
        <v>307307623</v>
      </c>
      <c r="L95" s="34"/>
      <c r="N95" s="34">
        <v>1969501466</v>
      </c>
      <c r="P95" s="138">
        <v>222474153</v>
      </c>
      <c r="Q95" s="138">
        <v>0</v>
      </c>
      <c r="S95" s="34">
        <v>832352897</v>
      </c>
      <c r="U95" s="34">
        <f t="shared" si="7"/>
        <v>3024328516</v>
      </c>
      <c r="W95" s="34"/>
    </row>
    <row r="96" spans="1:23" ht="30" customHeight="1" x14ac:dyDescent="0.2">
      <c r="A96" s="114" t="s">
        <v>194</v>
      </c>
      <c r="B96" s="114"/>
      <c r="D96" s="37">
        <v>0</v>
      </c>
      <c r="F96" s="34">
        <v>0</v>
      </c>
      <c r="H96" s="34">
        <v>0</v>
      </c>
      <c r="J96" s="34">
        <f t="shared" si="6"/>
        <v>0</v>
      </c>
      <c r="L96" s="34"/>
      <c r="N96" s="34">
        <v>0</v>
      </c>
      <c r="P96" s="138">
        <v>0</v>
      </c>
      <c r="Q96" s="138"/>
      <c r="S96" s="34">
        <v>-275489969</v>
      </c>
      <c r="U96" s="34">
        <f t="shared" si="7"/>
        <v>-275489969</v>
      </c>
      <c r="W96" s="34"/>
    </row>
    <row r="97" spans="1:23" ht="30" customHeight="1" x14ac:dyDescent="0.2">
      <c r="A97" s="114" t="s">
        <v>34</v>
      </c>
      <c r="B97" s="114"/>
      <c r="D97" s="37">
        <v>0</v>
      </c>
      <c r="F97" s="34">
        <v>-6447610439</v>
      </c>
      <c r="H97" s="34">
        <v>0</v>
      </c>
      <c r="J97" s="34">
        <f t="shared" si="6"/>
        <v>-6447610439</v>
      </c>
      <c r="L97" s="34"/>
      <c r="N97" s="34">
        <v>157520000</v>
      </c>
      <c r="P97" s="138">
        <v>-3332377397</v>
      </c>
      <c r="Q97" s="138">
        <v>0</v>
      </c>
      <c r="S97" s="34">
        <v>1785001026</v>
      </c>
      <c r="U97" s="34">
        <f t="shared" si="7"/>
        <v>-1389856371</v>
      </c>
      <c r="W97" s="34"/>
    </row>
    <row r="98" spans="1:23" ht="30" customHeight="1" x14ac:dyDescent="0.2">
      <c r="A98" s="114" t="s">
        <v>36</v>
      </c>
      <c r="B98" s="114"/>
      <c r="D98" s="37">
        <v>0</v>
      </c>
      <c r="F98" s="34">
        <v>-49702500</v>
      </c>
      <c r="H98" s="34">
        <v>0</v>
      </c>
      <c r="J98" s="34">
        <f t="shared" si="6"/>
        <v>-49702500</v>
      </c>
      <c r="L98" s="34"/>
      <c r="N98" s="34">
        <v>0</v>
      </c>
      <c r="P98" s="138">
        <v>308426940</v>
      </c>
      <c r="Q98" s="138">
        <v>0</v>
      </c>
      <c r="S98" s="34">
        <v>479403571</v>
      </c>
      <c r="U98" s="34">
        <f t="shared" si="7"/>
        <v>787830511</v>
      </c>
      <c r="W98" s="34"/>
    </row>
    <row r="99" spans="1:23" ht="30" customHeight="1" x14ac:dyDescent="0.2">
      <c r="A99" s="114" t="s">
        <v>195</v>
      </c>
      <c r="B99" s="114"/>
      <c r="D99" s="37">
        <v>0</v>
      </c>
      <c r="F99" s="34">
        <v>0</v>
      </c>
      <c r="H99" s="34">
        <v>0</v>
      </c>
      <c r="J99" s="34">
        <f t="shared" si="6"/>
        <v>0</v>
      </c>
      <c r="L99" s="34"/>
      <c r="N99" s="34">
        <v>0</v>
      </c>
      <c r="P99" s="138">
        <v>0</v>
      </c>
      <c r="Q99" s="138"/>
      <c r="S99" s="34">
        <v>-113927713</v>
      </c>
      <c r="U99" s="34">
        <f t="shared" si="7"/>
        <v>-113927713</v>
      </c>
      <c r="W99" s="34"/>
    </row>
    <row r="100" spans="1:23" ht="30" customHeight="1" x14ac:dyDescent="0.2">
      <c r="A100" s="114" t="s">
        <v>196</v>
      </c>
      <c r="B100" s="114"/>
      <c r="D100" s="37">
        <v>0</v>
      </c>
      <c r="F100" s="34">
        <v>0</v>
      </c>
      <c r="H100" s="34">
        <v>0</v>
      </c>
      <c r="J100" s="34">
        <f t="shared" si="6"/>
        <v>0</v>
      </c>
      <c r="L100" s="34"/>
      <c r="N100" s="34">
        <v>0</v>
      </c>
      <c r="P100" s="138">
        <v>0</v>
      </c>
      <c r="Q100" s="138"/>
      <c r="S100" s="34">
        <v>1857555689</v>
      </c>
      <c r="U100" s="34">
        <f t="shared" si="7"/>
        <v>1857555689</v>
      </c>
      <c r="W100" s="34"/>
    </row>
    <row r="101" spans="1:23" ht="30" customHeight="1" x14ac:dyDescent="0.2">
      <c r="A101" s="114" t="s">
        <v>197</v>
      </c>
      <c r="B101" s="114"/>
      <c r="D101" s="37">
        <v>0</v>
      </c>
      <c r="F101" s="34">
        <v>0</v>
      </c>
      <c r="H101" s="34">
        <v>0</v>
      </c>
      <c r="J101" s="34">
        <f t="shared" si="6"/>
        <v>0</v>
      </c>
      <c r="L101" s="34"/>
      <c r="N101" s="34">
        <v>0</v>
      </c>
      <c r="P101" s="138">
        <v>0</v>
      </c>
      <c r="Q101" s="138"/>
      <c r="S101" s="34">
        <v>4612085951</v>
      </c>
      <c r="U101" s="34">
        <f t="shared" si="7"/>
        <v>4612085951</v>
      </c>
      <c r="W101" s="34"/>
    </row>
    <row r="102" spans="1:23" ht="30" customHeight="1" x14ac:dyDescent="0.2">
      <c r="A102" s="114" t="s">
        <v>198</v>
      </c>
      <c r="B102" s="114"/>
      <c r="D102" s="37">
        <v>0</v>
      </c>
      <c r="F102" s="34">
        <v>0</v>
      </c>
      <c r="H102" s="34">
        <v>0</v>
      </c>
      <c r="J102" s="34">
        <f t="shared" si="6"/>
        <v>0</v>
      </c>
      <c r="L102" s="34"/>
      <c r="N102" s="34">
        <v>0</v>
      </c>
      <c r="P102" s="138">
        <v>0</v>
      </c>
      <c r="Q102" s="138"/>
      <c r="S102" s="34">
        <v>10244910378</v>
      </c>
      <c r="U102" s="34">
        <f t="shared" si="7"/>
        <v>10244910378</v>
      </c>
      <c r="W102" s="34"/>
    </row>
    <row r="103" spans="1:23" ht="30" customHeight="1" x14ac:dyDescent="0.2">
      <c r="A103" s="114" t="s">
        <v>199</v>
      </c>
      <c r="B103" s="114"/>
      <c r="D103" s="37">
        <v>0</v>
      </c>
      <c r="F103" s="34">
        <v>0</v>
      </c>
      <c r="H103" s="34">
        <v>0</v>
      </c>
      <c r="J103" s="34">
        <f t="shared" ref="J103:J167" si="8">D103+F103+H103</f>
        <v>0</v>
      </c>
      <c r="L103" s="34"/>
      <c r="N103" s="34">
        <v>0</v>
      </c>
      <c r="P103" s="138">
        <v>0</v>
      </c>
      <c r="Q103" s="138"/>
      <c r="S103" s="34">
        <v>2178853129</v>
      </c>
      <c r="U103" s="34">
        <f t="shared" si="7"/>
        <v>2178853129</v>
      </c>
      <c r="W103" s="34"/>
    </row>
    <row r="104" spans="1:23" ht="30" customHeight="1" x14ac:dyDescent="0.2">
      <c r="A104" s="114" t="s">
        <v>200</v>
      </c>
      <c r="B104" s="114"/>
      <c r="D104" s="37">
        <v>0</v>
      </c>
      <c r="F104" s="34">
        <v>0</v>
      </c>
      <c r="H104" s="34">
        <v>0</v>
      </c>
      <c r="J104" s="34">
        <f t="shared" si="8"/>
        <v>0</v>
      </c>
      <c r="L104" s="34"/>
      <c r="N104" s="34">
        <v>0</v>
      </c>
      <c r="P104" s="138">
        <v>0</v>
      </c>
      <c r="Q104" s="138"/>
      <c r="S104" s="34">
        <v>-3772120176</v>
      </c>
      <c r="U104" s="34">
        <f t="shared" si="7"/>
        <v>-3772120176</v>
      </c>
      <c r="W104" s="34"/>
    </row>
    <row r="105" spans="1:23" ht="30" customHeight="1" x14ac:dyDescent="0.2">
      <c r="A105" s="114" t="s">
        <v>201</v>
      </c>
      <c r="B105" s="114"/>
      <c r="D105" s="37">
        <v>0</v>
      </c>
      <c r="F105" s="34">
        <v>0</v>
      </c>
      <c r="H105" s="34">
        <v>0</v>
      </c>
      <c r="J105" s="34">
        <f t="shared" si="8"/>
        <v>0</v>
      </c>
      <c r="L105" s="34"/>
      <c r="N105" s="34">
        <v>0</v>
      </c>
      <c r="P105" s="138">
        <v>0</v>
      </c>
      <c r="Q105" s="138"/>
      <c r="S105" s="34">
        <v>-63304066</v>
      </c>
      <c r="U105" s="34">
        <f t="shared" si="7"/>
        <v>-63304066</v>
      </c>
      <c r="W105" s="34"/>
    </row>
    <row r="106" spans="1:23" ht="30" customHeight="1" x14ac:dyDescent="0.2">
      <c r="A106" s="114" t="s">
        <v>202</v>
      </c>
      <c r="B106" s="114"/>
      <c r="D106" s="37">
        <v>0</v>
      </c>
      <c r="F106" s="34">
        <v>0</v>
      </c>
      <c r="H106" s="34">
        <v>0</v>
      </c>
      <c r="J106" s="34">
        <f t="shared" si="8"/>
        <v>0</v>
      </c>
      <c r="L106" s="34"/>
      <c r="N106" s="34">
        <v>0</v>
      </c>
      <c r="P106" s="138">
        <v>0</v>
      </c>
      <c r="Q106" s="138"/>
      <c r="S106" s="34">
        <v>-685263544</v>
      </c>
      <c r="U106" s="34">
        <f t="shared" si="7"/>
        <v>-685263544</v>
      </c>
      <c r="W106" s="34"/>
    </row>
    <row r="107" spans="1:23" ht="30" customHeight="1" x14ac:dyDescent="0.2">
      <c r="A107" s="114" t="s">
        <v>203</v>
      </c>
      <c r="B107" s="114"/>
      <c r="D107" s="37">
        <v>0</v>
      </c>
      <c r="F107" s="34">
        <v>0</v>
      </c>
      <c r="H107" s="34">
        <v>0</v>
      </c>
      <c r="J107" s="34">
        <f t="shared" si="8"/>
        <v>0</v>
      </c>
      <c r="L107" s="34"/>
      <c r="N107" s="34">
        <v>0</v>
      </c>
      <c r="P107" s="138">
        <v>0</v>
      </c>
      <c r="Q107" s="138"/>
      <c r="S107" s="34">
        <v>-15371133446</v>
      </c>
      <c r="U107" s="34">
        <f t="shared" si="7"/>
        <v>-15371133446</v>
      </c>
      <c r="W107" s="34"/>
    </row>
    <row r="108" spans="1:23" ht="30" customHeight="1" x14ac:dyDescent="0.2">
      <c r="A108" s="114" t="s">
        <v>204</v>
      </c>
      <c r="B108" s="114"/>
      <c r="D108" s="37">
        <v>0</v>
      </c>
      <c r="F108" s="34">
        <v>0</v>
      </c>
      <c r="H108" s="34">
        <v>0</v>
      </c>
      <c r="J108" s="34">
        <f t="shared" si="8"/>
        <v>0</v>
      </c>
      <c r="L108" s="34"/>
      <c r="N108" s="34">
        <v>0</v>
      </c>
      <c r="P108" s="138">
        <v>0</v>
      </c>
      <c r="Q108" s="138"/>
      <c r="S108" s="34">
        <v>-125457285</v>
      </c>
      <c r="U108" s="34">
        <f t="shared" si="7"/>
        <v>-125457285</v>
      </c>
      <c r="W108" s="34"/>
    </row>
    <row r="109" spans="1:23" ht="30" customHeight="1" x14ac:dyDescent="0.2">
      <c r="A109" s="114" t="s">
        <v>205</v>
      </c>
      <c r="B109" s="114"/>
      <c r="D109" s="37">
        <v>0</v>
      </c>
      <c r="F109" s="34">
        <v>0</v>
      </c>
      <c r="H109" s="34">
        <v>0</v>
      </c>
      <c r="J109" s="34">
        <f t="shared" si="8"/>
        <v>0</v>
      </c>
      <c r="L109" s="34"/>
      <c r="N109" s="34">
        <v>0</v>
      </c>
      <c r="P109" s="138">
        <v>0</v>
      </c>
      <c r="Q109" s="138"/>
      <c r="S109" s="34">
        <v>628008794</v>
      </c>
      <c r="U109" s="34">
        <f t="shared" si="7"/>
        <v>628008794</v>
      </c>
      <c r="W109" s="34"/>
    </row>
    <row r="110" spans="1:23" ht="30" customHeight="1" x14ac:dyDescent="0.2">
      <c r="A110" s="114" t="s">
        <v>206</v>
      </c>
      <c r="B110" s="114"/>
      <c r="D110" s="37">
        <v>0</v>
      </c>
      <c r="F110" s="34">
        <v>0</v>
      </c>
      <c r="H110" s="34">
        <v>0</v>
      </c>
      <c r="J110" s="34">
        <f t="shared" si="8"/>
        <v>0</v>
      </c>
      <c r="L110" s="34"/>
      <c r="N110" s="34">
        <v>0</v>
      </c>
      <c r="P110" s="138">
        <v>0</v>
      </c>
      <c r="Q110" s="138"/>
      <c r="S110" s="34">
        <v>1712311651</v>
      </c>
      <c r="U110" s="34">
        <f t="shared" si="7"/>
        <v>1712311651</v>
      </c>
      <c r="W110" s="34"/>
    </row>
    <row r="111" spans="1:23" ht="30" customHeight="1" x14ac:dyDescent="0.2">
      <c r="A111" s="114" t="s">
        <v>207</v>
      </c>
      <c r="B111" s="114"/>
      <c r="D111" s="37">
        <v>0</v>
      </c>
      <c r="F111" s="34">
        <v>0</v>
      </c>
      <c r="H111" s="34">
        <v>0</v>
      </c>
      <c r="J111" s="34">
        <f t="shared" si="8"/>
        <v>0</v>
      </c>
      <c r="L111" s="34"/>
      <c r="N111" s="34">
        <v>0</v>
      </c>
      <c r="P111" s="138">
        <v>0</v>
      </c>
      <c r="Q111" s="138"/>
      <c r="S111" s="34">
        <v>-379511942</v>
      </c>
      <c r="U111" s="34">
        <f t="shared" si="7"/>
        <v>-379511942</v>
      </c>
      <c r="W111" s="34"/>
    </row>
    <row r="112" spans="1:23" ht="30" customHeight="1" x14ac:dyDescent="0.2">
      <c r="A112" s="114" t="s">
        <v>208</v>
      </c>
      <c r="B112" s="114"/>
      <c r="D112" s="37">
        <v>0</v>
      </c>
      <c r="F112" s="34">
        <v>0</v>
      </c>
      <c r="H112" s="34">
        <v>0</v>
      </c>
      <c r="J112" s="34">
        <f t="shared" si="8"/>
        <v>0</v>
      </c>
      <c r="L112" s="34"/>
      <c r="N112" s="34">
        <v>0</v>
      </c>
      <c r="P112" s="138">
        <v>0</v>
      </c>
      <c r="Q112" s="138"/>
      <c r="S112" s="34">
        <v>-3954892973</v>
      </c>
      <c r="U112" s="34">
        <f t="shared" si="7"/>
        <v>-3954892973</v>
      </c>
      <c r="W112" s="34"/>
    </row>
    <row r="113" spans="1:23" ht="30" customHeight="1" x14ac:dyDescent="0.2">
      <c r="A113" s="114" t="s">
        <v>209</v>
      </c>
      <c r="B113" s="114"/>
      <c r="D113" s="37">
        <v>0</v>
      </c>
      <c r="F113" s="34">
        <v>0</v>
      </c>
      <c r="H113" s="34">
        <v>0</v>
      </c>
      <c r="J113" s="34">
        <f t="shared" si="8"/>
        <v>0</v>
      </c>
      <c r="L113" s="34"/>
      <c r="N113" s="34">
        <v>0</v>
      </c>
      <c r="P113" s="138">
        <v>0</v>
      </c>
      <c r="Q113" s="138"/>
      <c r="S113" s="34">
        <v>1891142082</v>
      </c>
      <c r="U113" s="34">
        <f t="shared" si="7"/>
        <v>1891142082</v>
      </c>
      <c r="W113" s="34"/>
    </row>
    <row r="114" spans="1:23" ht="30" customHeight="1" x14ac:dyDescent="0.2">
      <c r="A114" s="114" t="s">
        <v>210</v>
      </c>
      <c r="B114" s="114"/>
      <c r="D114" s="37">
        <v>0</v>
      </c>
      <c r="F114" s="34">
        <v>0</v>
      </c>
      <c r="H114" s="34">
        <v>0</v>
      </c>
      <c r="J114" s="34">
        <f t="shared" si="8"/>
        <v>0</v>
      </c>
      <c r="L114" s="34"/>
      <c r="N114" s="34">
        <v>0</v>
      </c>
      <c r="P114" s="138">
        <v>0</v>
      </c>
      <c r="Q114" s="138"/>
      <c r="S114" s="34">
        <v>4812815938</v>
      </c>
      <c r="U114" s="34">
        <f t="shared" si="7"/>
        <v>4812815938</v>
      </c>
      <c r="W114" s="34"/>
    </row>
    <row r="115" spans="1:23" ht="30" customHeight="1" x14ac:dyDescent="0.2">
      <c r="A115" s="114" t="s">
        <v>211</v>
      </c>
      <c r="B115" s="114"/>
      <c r="D115" s="37">
        <v>0</v>
      </c>
      <c r="F115" s="34">
        <v>0</v>
      </c>
      <c r="H115" s="34">
        <v>0</v>
      </c>
      <c r="J115" s="34">
        <f t="shared" si="8"/>
        <v>0</v>
      </c>
      <c r="L115" s="34"/>
      <c r="N115" s="34">
        <v>540000000</v>
      </c>
      <c r="P115" s="138">
        <v>0</v>
      </c>
      <c r="Q115" s="138"/>
      <c r="S115" s="34">
        <v>-396716062</v>
      </c>
      <c r="U115" s="34">
        <f t="shared" si="7"/>
        <v>143283938</v>
      </c>
      <c r="W115" s="34"/>
    </row>
    <row r="116" spans="1:23" ht="30" customHeight="1" x14ac:dyDescent="0.2">
      <c r="A116" s="114" t="s">
        <v>28</v>
      </c>
      <c r="B116" s="114"/>
      <c r="D116" s="37">
        <v>728435714</v>
      </c>
      <c r="F116" s="34">
        <v>-818063388</v>
      </c>
      <c r="H116" s="34">
        <v>0</v>
      </c>
      <c r="J116" s="34">
        <f t="shared" si="8"/>
        <v>-89627674</v>
      </c>
      <c r="L116" s="34"/>
      <c r="N116" s="34">
        <v>500000000</v>
      </c>
      <c r="P116" s="138">
        <v>795370291</v>
      </c>
      <c r="Q116" s="138">
        <v>0</v>
      </c>
      <c r="S116" s="34">
        <v>1340968005</v>
      </c>
      <c r="U116" s="34">
        <f t="shared" si="7"/>
        <v>2636338296</v>
      </c>
      <c r="W116" s="34"/>
    </row>
    <row r="117" spans="1:23" ht="30" customHeight="1" x14ac:dyDescent="0.2">
      <c r="A117" s="114" t="s">
        <v>212</v>
      </c>
      <c r="B117" s="114"/>
      <c r="D117" s="37">
        <v>0</v>
      </c>
      <c r="F117" s="34">
        <v>0</v>
      </c>
      <c r="H117" s="34">
        <v>0</v>
      </c>
      <c r="J117" s="34">
        <f t="shared" si="8"/>
        <v>0</v>
      </c>
      <c r="L117" s="34"/>
      <c r="N117" s="34">
        <v>0</v>
      </c>
      <c r="P117" s="138">
        <v>0</v>
      </c>
      <c r="Q117" s="138"/>
      <c r="S117" s="34">
        <v>0</v>
      </c>
      <c r="U117" s="34">
        <f t="shared" si="7"/>
        <v>0</v>
      </c>
      <c r="W117" s="34"/>
    </row>
    <row r="118" spans="1:23" ht="30" customHeight="1" x14ac:dyDescent="0.2">
      <c r="A118" s="114" t="s">
        <v>213</v>
      </c>
      <c r="B118" s="114"/>
      <c r="D118" s="37">
        <v>0</v>
      </c>
      <c r="F118" s="34">
        <v>0</v>
      </c>
      <c r="H118" s="34">
        <v>0</v>
      </c>
      <c r="J118" s="34">
        <f t="shared" si="8"/>
        <v>0</v>
      </c>
      <c r="L118" s="34"/>
      <c r="N118" s="34">
        <v>0</v>
      </c>
      <c r="P118" s="138">
        <v>0</v>
      </c>
      <c r="Q118" s="138"/>
      <c r="S118" s="34">
        <v>207126449</v>
      </c>
      <c r="U118" s="34">
        <f t="shared" si="7"/>
        <v>207126449</v>
      </c>
      <c r="W118" s="34"/>
    </row>
    <row r="119" spans="1:23" ht="30" customHeight="1" x14ac:dyDescent="0.2">
      <c r="A119" s="114" t="s">
        <v>214</v>
      </c>
      <c r="B119" s="114"/>
      <c r="D119" s="37">
        <v>0</v>
      </c>
      <c r="F119" s="34">
        <v>0</v>
      </c>
      <c r="H119" s="34">
        <v>0</v>
      </c>
      <c r="J119" s="34">
        <f t="shared" si="8"/>
        <v>0</v>
      </c>
      <c r="L119" s="34"/>
      <c r="N119" s="34">
        <v>0</v>
      </c>
      <c r="P119" s="138">
        <v>0</v>
      </c>
      <c r="Q119" s="138"/>
      <c r="S119" s="34">
        <v>-8544749774</v>
      </c>
      <c r="U119" s="34">
        <f t="shared" si="7"/>
        <v>-8544749774</v>
      </c>
      <c r="W119" s="34"/>
    </row>
    <row r="120" spans="1:23" ht="30" customHeight="1" x14ac:dyDescent="0.2">
      <c r="A120" s="114" t="s">
        <v>215</v>
      </c>
      <c r="B120" s="114"/>
      <c r="D120" s="37">
        <v>0</v>
      </c>
      <c r="F120" s="34">
        <v>0</v>
      </c>
      <c r="H120" s="34">
        <v>0</v>
      </c>
      <c r="J120" s="34">
        <f t="shared" si="8"/>
        <v>0</v>
      </c>
      <c r="L120" s="34"/>
      <c r="N120" s="34">
        <v>5000000000</v>
      </c>
      <c r="P120" s="138">
        <v>0</v>
      </c>
      <c r="Q120" s="138"/>
      <c r="S120" s="34">
        <v>3644561674</v>
      </c>
      <c r="U120" s="34">
        <f t="shared" si="7"/>
        <v>8644561674</v>
      </c>
      <c r="W120" s="34"/>
    </row>
    <row r="121" spans="1:23" ht="30" customHeight="1" x14ac:dyDescent="0.2">
      <c r="A121" s="114" t="s">
        <v>33</v>
      </c>
      <c r="B121" s="114"/>
      <c r="D121" s="37">
        <v>0</v>
      </c>
      <c r="F121" s="34">
        <v>-93620</v>
      </c>
      <c r="H121" s="34">
        <v>0</v>
      </c>
      <c r="J121" s="34">
        <f t="shared" si="8"/>
        <v>-93620</v>
      </c>
      <c r="L121" s="34"/>
      <c r="N121" s="34">
        <v>300000000</v>
      </c>
      <c r="P121" s="138">
        <v>3398740</v>
      </c>
      <c r="Q121" s="138">
        <v>0</v>
      </c>
      <c r="S121" s="34">
        <v>515782209</v>
      </c>
      <c r="U121" s="34">
        <f t="shared" si="7"/>
        <v>819180949</v>
      </c>
      <c r="W121" s="34"/>
    </row>
    <row r="122" spans="1:23" ht="30" customHeight="1" x14ac:dyDescent="0.2">
      <c r="A122" s="114" t="s">
        <v>49</v>
      </c>
      <c r="B122" s="114"/>
      <c r="D122" s="37">
        <v>0</v>
      </c>
      <c r="F122" s="34">
        <v>-94</v>
      </c>
      <c r="H122" s="34">
        <v>0</v>
      </c>
      <c r="J122" s="34">
        <f t="shared" si="8"/>
        <v>-94</v>
      </c>
      <c r="L122" s="34"/>
      <c r="N122" s="34">
        <v>0</v>
      </c>
      <c r="P122" s="138">
        <v>498</v>
      </c>
      <c r="Q122" s="138">
        <v>0</v>
      </c>
      <c r="S122" s="34">
        <v>14173414190</v>
      </c>
      <c r="U122" s="34">
        <f t="shared" si="7"/>
        <v>14173414688</v>
      </c>
      <c r="W122" s="34"/>
    </row>
    <row r="123" spans="1:23" ht="30" customHeight="1" x14ac:dyDescent="0.2">
      <c r="A123" s="114" t="s">
        <v>216</v>
      </c>
      <c r="B123" s="114"/>
      <c r="D123" s="37">
        <v>0</v>
      </c>
      <c r="F123" s="34">
        <v>0</v>
      </c>
      <c r="H123" s="34">
        <v>0</v>
      </c>
      <c r="J123" s="34">
        <f t="shared" si="8"/>
        <v>0</v>
      </c>
      <c r="L123" s="34"/>
      <c r="N123" s="34">
        <v>0</v>
      </c>
      <c r="P123" s="138">
        <v>0</v>
      </c>
      <c r="Q123" s="138"/>
      <c r="S123" s="34">
        <v>2111162001</v>
      </c>
      <c r="U123" s="34">
        <f t="shared" si="7"/>
        <v>2111162001</v>
      </c>
      <c r="W123" s="34"/>
    </row>
    <row r="124" spans="1:23" ht="30" customHeight="1" x14ac:dyDescent="0.2">
      <c r="A124" s="114" t="s">
        <v>217</v>
      </c>
      <c r="B124" s="114"/>
      <c r="D124" s="37">
        <v>0</v>
      </c>
      <c r="F124" s="34">
        <v>0</v>
      </c>
      <c r="H124" s="34">
        <v>0</v>
      </c>
      <c r="J124" s="34">
        <f t="shared" si="8"/>
        <v>0</v>
      </c>
      <c r="L124" s="34"/>
      <c r="N124" s="34">
        <v>0</v>
      </c>
      <c r="P124" s="138">
        <v>0</v>
      </c>
      <c r="Q124" s="138"/>
      <c r="S124" s="34">
        <v>2150777082</v>
      </c>
      <c r="U124" s="34">
        <f t="shared" si="7"/>
        <v>2150777082</v>
      </c>
      <c r="W124" s="34"/>
    </row>
    <row r="125" spans="1:23" ht="30" customHeight="1" x14ac:dyDescent="0.2">
      <c r="A125" s="114" t="s">
        <v>218</v>
      </c>
      <c r="B125" s="114"/>
      <c r="D125" s="37">
        <v>0</v>
      </c>
      <c r="F125" s="34">
        <v>0</v>
      </c>
      <c r="H125" s="34">
        <v>0</v>
      </c>
      <c r="J125" s="34">
        <f t="shared" si="8"/>
        <v>0</v>
      </c>
      <c r="L125" s="34"/>
      <c r="N125" s="34">
        <v>0</v>
      </c>
      <c r="P125" s="138">
        <v>0</v>
      </c>
      <c r="Q125" s="138"/>
      <c r="S125" s="34">
        <v>12238480822</v>
      </c>
      <c r="U125" s="34">
        <f t="shared" si="7"/>
        <v>12238480822</v>
      </c>
      <c r="W125" s="34"/>
    </row>
    <row r="126" spans="1:23" ht="30" customHeight="1" x14ac:dyDescent="0.2">
      <c r="A126" s="114" t="s">
        <v>219</v>
      </c>
      <c r="B126" s="114"/>
      <c r="D126" s="37">
        <v>0</v>
      </c>
      <c r="F126" s="34">
        <v>0</v>
      </c>
      <c r="H126" s="34">
        <v>0</v>
      </c>
      <c r="J126" s="34">
        <f t="shared" si="8"/>
        <v>0</v>
      </c>
      <c r="L126" s="34"/>
      <c r="N126" s="34">
        <v>0</v>
      </c>
      <c r="P126" s="138">
        <v>0</v>
      </c>
      <c r="Q126" s="138"/>
      <c r="S126" s="34">
        <v>-592242588</v>
      </c>
      <c r="U126" s="34">
        <f t="shared" si="7"/>
        <v>-592242588</v>
      </c>
      <c r="W126" s="34"/>
    </row>
    <row r="127" spans="1:23" ht="30" customHeight="1" x14ac:dyDescent="0.2">
      <c r="A127" s="114" t="s">
        <v>30</v>
      </c>
      <c r="B127" s="114"/>
      <c r="D127" s="37">
        <v>0</v>
      </c>
      <c r="F127" s="34">
        <v>131937417</v>
      </c>
      <c r="H127" s="34">
        <v>0</v>
      </c>
      <c r="J127" s="34">
        <f t="shared" si="8"/>
        <v>131937417</v>
      </c>
      <c r="L127" s="34"/>
      <c r="N127" s="34">
        <v>0</v>
      </c>
      <c r="P127" s="138">
        <v>-3289514654</v>
      </c>
      <c r="Q127" s="138">
        <v>0</v>
      </c>
      <c r="S127" s="34">
        <v>36741767910</v>
      </c>
      <c r="U127" s="34">
        <f t="shared" si="7"/>
        <v>33452253256</v>
      </c>
      <c r="W127" s="34"/>
    </row>
    <row r="128" spans="1:23" ht="30" customHeight="1" x14ac:dyDescent="0.2">
      <c r="A128" s="114" t="s">
        <v>220</v>
      </c>
      <c r="B128" s="114"/>
      <c r="D128" s="37">
        <v>0</v>
      </c>
      <c r="F128" s="34">
        <v>0</v>
      </c>
      <c r="H128" s="34">
        <v>0</v>
      </c>
      <c r="J128" s="34">
        <f t="shared" si="8"/>
        <v>0</v>
      </c>
      <c r="L128" s="34"/>
      <c r="N128" s="34">
        <v>0</v>
      </c>
      <c r="P128" s="138">
        <v>0</v>
      </c>
      <c r="Q128" s="138"/>
      <c r="S128" s="34">
        <v>3852441628</v>
      </c>
      <c r="U128" s="34">
        <f t="shared" si="7"/>
        <v>3852441628</v>
      </c>
      <c r="W128" s="34"/>
    </row>
    <row r="129" spans="1:23" ht="30" customHeight="1" x14ac:dyDescent="0.2">
      <c r="A129" s="114" t="s">
        <v>221</v>
      </c>
      <c r="B129" s="114"/>
      <c r="D129" s="37">
        <v>0</v>
      </c>
      <c r="F129" s="34">
        <v>0</v>
      </c>
      <c r="H129" s="34">
        <v>0</v>
      </c>
      <c r="J129" s="34">
        <f t="shared" si="8"/>
        <v>0</v>
      </c>
      <c r="L129" s="34"/>
      <c r="N129" s="34">
        <v>0</v>
      </c>
      <c r="P129" s="138">
        <v>0</v>
      </c>
      <c r="Q129" s="138"/>
      <c r="S129" s="34">
        <v>-184389516</v>
      </c>
      <c r="U129" s="34">
        <f t="shared" si="7"/>
        <v>-184389516</v>
      </c>
      <c r="W129" s="34"/>
    </row>
    <row r="130" spans="1:23" ht="30" customHeight="1" x14ac:dyDescent="0.2">
      <c r="A130" s="114" t="s">
        <v>222</v>
      </c>
      <c r="B130" s="114"/>
      <c r="D130" s="37">
        <v>0</v>
      </c>
      <c r="F130" s="34">
        <v>0</v>
      </c>
      <c r="H130" s="34">
        <v>0</v>
      </c>
      <c r="J130" s="34">
        <f t="shared" si="8"/>
        <v>0</v>
      </c>
      <c r="L130" s="34"/>
      <c r="N130" s="34">
        <v>0</v>
      </c>
      <c r="P130" s="138">
        <v>0</v>
      </c>
      <c r="Q130" s="138"/>
      <c r="S130" s="34">
        <v>2523396233</v>
      </c>
      <c r="U130" s="34">
        <f t="shared" si="7"/>
        <v>2523396233</v>
      </c>
      <c r="W130" s="34"/>
    </row>
    <row r="131" spans="1:23" ht="30" customHeight="1" x14ac:dyDescent="0.2">
      <c r="A131" s="114" t="s">
        <v>223</v>
      </c>
      <c r="B131" s="114"/>
      <c r="D131" s="37">
        <v>0</v>
      </c>
      <c r="F131" s="34">
        <v>0</v>
      </c>
      <c r="H131" s="34">
        <v>0</v>
      </c>
      <c r="J131" s="34">
        <f t="shared" si="8"/>
        <v>0</v>
      </c>
      <c r="L131" s="34"/>
      <c r="N131" s="34">
        <v>0</v>
      </c>
      <c r="P131" s="138">
        <v>0</v>
      </c>
      <c r="Q131" s="138"/>
      <c r="S131" s="34">
        <v>-2942532</v>
      </c>
      <c r="U131" s="34">
        <f t="shared" si="7"/>
        <v>-2942532</v>
      </c>
      <c r="W131" s="34"/>
    </row>
    <row r="132" spans="1:23" ht="30" customHeight="1" x14ac:dyDescent="0.2">
      <c r="A132" s="114" t="s">
        <v>93</v>
      </c>
      <c r="B132" s="114"/>
      <c r="D132" s="37">
        <v>0</v>
      </c>
      <c r="F132" s="34">
        <v>0</v>
      </c>
      <c r="H132" s="34">
        <v>0</v>
      </c>
      <c r="J132" s="34">
        <f t="shared" si="8"/>
        <v>0</v>
      </c>
      <c r="L132" s="34"/>
      <c r="N132" s="34">
        <v>0</v>
      </c>
      <c r="P132" s="138">
        <v>0</v>
      </c>
      <c r="Q132" s="138"/>
      <c r="S132" s="34">
        <v>7004343507</v>
      </c>
      <c r="U132" s="34">
        <f t="shared" si="7"/>
        <v>7004343507</v>
      </c>
      <c r="W132" s="34"/>
    </row>
    <row r="133" spans="1:23" ht="30" customHeight="1" x14ac:dyDescent="0.2">
      <c r="A133" s="114" t="s">
        <v>224</v>
      </c>
      <c r="B133" s="114"/>
      <c r="D133" s="37">
        <v>0</v>
      </c>
      <c r="F133" s="34">
        <v>0</v>
      </c>
      <c r="H133" s="34">
        <v>0</v>
      </c>
      <c r="J133" s="34">
        <f t="shared" si="8"/>
        <v>0</v>
      </c>
      <c r="L133" s="34"/>
      <c r="N133" s="34">
        <v>0</v>
      </c>
      <c r="P133" s="138">
        <v>0</v>
      </c>
      <c r="Q133" s="138"/>
      <c r="S133" s="34">
        <v>-2172227824</v>
      </c>
      <c r="U133" s="34">
        <f t="shared" si="7"/>
        <v>-2172227824</v>
      </c>
      <c r="W133" s="34"/>
    </row>
    <row r="134" spans="1:23" ht="30" customHeight="1" x14ac:dyDescent="0.2">
      <c r="A134" s="114" t="s">
        <v>225</v>
      </c>
      <c r="B134" s="114"/>
      <c r="D134" s="37">
        <v>0</v>
      </c>
      <c r="F134" s="34">
        <v>0</v>
      </c>
      <c r="H134" s="34">
        <v>0</v>
      </c>
      <c r="J134" s="34">
        <f t="shared" si="8"/>
        <v>0</v>
      </c>
      <c r="L134" s="34"/>
      <c r="N134" s="34">
        <v>0</v>
      </c>
      <c r="P134" s="138">
        <v>0</v>
      </c>
      <c r="Q134" s="138"/>
      <c r="S134" s="34">
        <v>4540186326</v>
      </c>
      <c r="U134" s="34">
        <f t="shared" si="7"/>
        <v>4540186326</v>
      </c>
      <c r="W134" s="34"/>
    </row>
    <row r="135" spans="1:23" ht="30" customHeight="1" x14ac:dyDescent="0.2">
      <c r="A135" s="114" t="s">
        <v>226</v>
      </c>
      <c r="B135" s="114"/>
      <c r="D135" s="37">
        <v>0</v>
      </c>
      <c r="F135" s="34">
        <v>0</v>
      </c>
      <c r="H135" s="34">
        <v>0</v>
      </c>
      <c r="J135" s="34">
        <f t="shared" si="8"/>
        <v>0</v>
      </c>
      <c r="L135" s="34"/>
      <c r="N135" s="34">
        <v>0</v>
      </c>
      <c r="P135" s="138">
        <v>0</v>
      </c>
      <c r="Q135" s="138"/>
      <c r="S135" s="34">
        <v>224369892</v>
      </c>
      <c r="U135" s="34">
        <f t="shared" si="7"/>
        <v>224369892</v>
      </c>
      <c r="W135" s="34"/>
    </row>
    <row r="136" spans="1:23" ht="30" customHeight="1" x14ac:dyDescent="0.2">
      <c r="A136" s="114" t="s">
        <v>227</v>
      </c>
      <c r="B136" s="114"/>
      <c r="D136" s="37">
        <v>0</v>
      </c>
      <c r="F136" s="34">
        <v>0</v>
      </c>
      <c r="H136" s="34">
        <v>0</v>
      </c>
      <c r="J136" s="34">
        <f t="shared" si="8"/>
        <v>0</v>
      </c>
      <c r="L136" s="34"/>
      <c r="N136" s="34">
        <v>0</v>
      </c>
      <c r="P136" s="138">
        <v>0</v>
      </c>
      <c r="Q136" s="138"/>
      <c r="S136" s="34">
        <v>214867237</v>
      </c>
      <c r="U136" s="34">
        <f t="shared" si="7"/>
        <v>214867237</v>
      </c>
      <c r="W136" s="34"/>
    </row>
    <row r="137" spans="1:23" ht="30" customHeight="1" x14ac:dyDescent="0.2">
      <c r="A137" s="114" t="s">
        <v>350</v>
      </c>
      <c r="B137" s="114"/>
      <c r="D137" s="37">
        <v>0</v>
      </c>
      <c r="F137" s="34">
        <v>0</v>
      </c>
      <c r="H137" s="34">
        <v>0</v>
      </c>
      <c r="J137" s="34">
        <f t="shared" si="8"/>
        <v>0</v>
      </c>
      <c r="L137" s="34"/>
      <c r="N137" s="34">
        <v>0</v>
      </c>
      <c r="P137" s="138">
        <v>0</v>
      </c>
      <c r="Q137" s="138"/>
      <c r="S137" s="34">
        <v>5076039286</v>
      </c>
      <c r="U137" s="34">
        <f t="shared" si="7"/>
        <v>5076039286</v>
      </c>
      <c r="W137" s="34"/>
    </row>
    <row r="138" spans="1:23" ht="30" customHeight="1" x14ac:dyDescent="0.2">
      <c r="A138" s="114" t="s">
        <v>43</v>
      </c>
      <c r="B138" s="114"/>
      <c r="D138" s="37">
        <v>0</v>
      </c>
      <c r="F138" s="34">
        <v>-286282106</v>
      </c>
      <c r="H138" s="34">
        <v>0</v>
      </c>
      <c r="J138" s="34">
        <f t="shared" si="8"/>
        <v>-286282106</v>
      </c>
      <c r="L138" s="34"/>
      <c r="N138" s="34">
        <v>0</v>
      </c>
      <c r="P138" s="138">
        <v>106674937</v>
      </c>
      <c r="Q138" s="138">
        <v>0</v>
      </c>
      <c r="S138" s="34">
        <v>279645456</v>
      </c>
      <c r="U138" s="34">
        <f t="shared" ref="U138:U175" si="9">N138+P138+S138</f>
        <v>386320393</v>
      </c>
      <c r="W138" s="34"/>
    </row>
    <row r="139" spans="1:23" ht="30" customHeight="1" x14ac:dyDescent="0.2">
      <c r="A139" s="114" t="s">
        <v>229</v>
      </c>
      <c r="B139" s="114"/>
      <c r="D139" s="37">
        <v>0</v>
      </c>
      <c r="F139" s="34">
        <v>0</v>
      </c>
      <c r="H139" s="34">
        <v>0</v>
      </c>
      <c r="J139" s="34">
        <f t="shared" si="8"/>
        <v>0</v>
      </c>
      <c r="L139" s="34"/>
      <c r="N139" s="34">
        <v>0</v>
      </c>
      <c r="P139" s="138">
        <v>0</v>
      </c>
      <c r="Q139" s="138"/>
      <c r="S139" s="34">
        <v>1630565459</v>
      </c>
      <c r="U139" s="34">
        <f t="shared" si="9"/>
        <v>1630565459</v>
      </c>
      <c r="W139" s="34"/>
    </row>
    <row r="140" spans="1:23" ht="30" customHeight="1" x14ac:dyDescent="0.2">
      <c r="A140" s="114" t="s">
        <v>65</v>
      </c>
      <c r="B140" s="114"/>
      <c r="D140" s="37">
        <v>0</v>
      </c>
      <c r="F140" s="34">
        <v>0</v>
      </c>
      <c r="H140" s="34">
        <v>0</v>
      </c>
      <c r="J140" s="34">
        <f t="shared" si="8"/>
        <v>0</v>
      </c>
      <c r="L140" s="34"/>
      <c r="N140" s="34">
        <v>0</v>
      </c>
      <c r="P140" s="138">
        <v>0</v>
      </c>
      <c r="Q140" s="138"/>
      <c r="S140" s="34">
        <v>1650420424</v>
      </c>
      <c r="U140" s="34">
        <f t="shared" si="9"/>
        <v>1650420424</v>
      </c>
      <c r="W140" s="34"/>
    </row>
    <row r="141" spans="1:23" ht="30" customHeight="1" x14ac:dyDescent="0.2">
      <c r="A141" s="114" t="s">
        <v>230</v>
      </c>
      <c r="B141" s="114"/>
      <c r="D141" s="37">
        <v>0</v>
      </c>
      <c r="F141" s="34">
        <v>0</v>
      </c>
      <c r="H141" s="34">
        <v>0</v>
      </c>
      <c r="J141" s="34">
        <f t="shared" si="8"/>
        <v>0</v>
      </c>
      <c r="L141" s="34"/>
      <c r="N141" s="34">
        <v>0</v>
      </c>
      <c r="P141" s="138">
        <v>0</v>
      </c>
      <c r="Q141" s="138"/>
      <c r="S141" s="34">
        <v>895943475</v>
      </c>
      <c r="U141" s="34">
        <f t="shared" si="9"/>
        <v>895943475</v>
      </c>
      <c r="W141" s="34"/>
    </row>
    <row r="142" spans="1:23" ht="30" customHeight="1" x14ac:dyDescent="0.2">
      <c r="A142" s="114" t="s">
        <v>231</v>
      </c>
      <c r="B142" s="114"/>
      <c r="D142" s="37">
        <v>0</v>
      </c>
      <c r="F142" s="34">
        <v>0</v>
      </c>
      <c r="H142" s="34">
        <v>0</v>
      </c>
      <c r="J142" s="34">
        <f t="shared" si="8"/>
        <v>0</v>
      </c>
      <c r="L142" s="34"/>
      <c r="N142" s="34">
        <v>0</v>
      </c>
      <c r="P142" s="138">
        <v>0</v>
      </c>
      <c r="Q142" s="138"/>
      <c r="S142" s="34">
        <v>1419992826</v>
      </c>
      <c r="U142" s="34">
        <f t="shared" si="9"/>
        <v>1419992826</v>
      </c>
      <c r="W142" s="34"/>
    </row>
    <row r="143" spans="1:23" ht="30" customHeight="1" x14ac:dyDescent="0.2">
      <c r="A143" s="114" t="s">
        <v>232</v>
      </c>
      <c r="B143" s="114"/>
      <c r="D143" s="37">
        <v>0</v>
      </c>
      <c r="F143" s="34">
        <v>0</v>
      </c>
      <c r="H143" s="34">
        <v>0</v>
      </c>
      <c r="J143" s="34">
        <f t="shared" si="8"/>
        <v>0</v>
      </c>
      <c r="L143" s="34"/>
      <c r="N143" s="34">
        <v>0</v>
      </c>
      <c r="P143" s="138">
        <v>0</v>
      </c>
      <c r="Q143" s="138"/>
      <c r="S143" s="34">
        <v>10149112136</v>
      </c>
      <c r="U143" s="34">
        <f t="shared" si="9"/>
        <v>10149112136</v>
      </c>
      <c r="W143" s="34"/>
    </row>
    <row r="144" spans="1:23" ht="30" customHeight="1" x14ac:dyDescent="0.2">
      <c r="A144" s="114" t="s">
        <v>60</v>
      </c>
      <c r="B144" s="114"/>
      <c r="D144" s="37">
        <v>8956703008</v>
      </c>
      <c r="F144" s="34">
        <v>-38783668973</v>
      </c>
      <c r="H144" s="34">
        <v>0</v>
      </c>
      <c r="J144" s="34">
        <f t="shared" si="8"/>
        <v>-29826965965</v>
      </c>
      <c r="L144" s="34"/>
      <c r="N144" s="34">
        <v>0</v>
      </c>
      <c r="P144" s="138">
        <v>-90303122076</v>
      </c>
      <c r="Q144" s="138">
        <v>0</v>
      </c>
      <c r="S144" s="34">
        <v>4411641966</v>
      </c>
      <c r="U144" s="34">
        <f t="shared" si="9"/>
        <v>-85891480110</v>
      </c>
      <c r="W144" s="34"/>
    </row>
    <row r="145" spans="1:23" ht="30" customHeight="1" x14ac:dyDescent="0.2">
      <c r="A145" s="114" t="s">
        <v>233</v>
      </c>
      <c r="B145" s="114"/>
      <c r="D145" s="37">
        <v>0</v>
      </c>
      <c r="F145" s="34">
        <v>0</v>
      </c>
      <c r="H145" s="34">
        <v>0</v>
      </c>
      <c r="J145" s="34">
        <f t="shared" si="8"/>
        <v>0</v>
      </c>
      <c r="L145" s="34"/>
      <c r="N145" s="34">
        <v>0</v>
      </c>
      <c r="P145" s="138">
        <v>0</v>
      </c>
      <c r="Q145" s="138"/>
      <c r="S145" s="34">
        <v>770565908</v>
      </c>
      <c r="U145" s="34">
        <f t="shared" si="9"/>
        <v>770565908</v>
      </c>
      <c r="W145" s="34"/>
    </row>
    <row r="146" spans="1:23" ht="30" customHeight="1" x14ac:dyDescent="0.2">
      <c r="A146" s="114" t="s">
        <v>234</v>
      </c>
      <c r="B146" s="114"/>
      <c r="D146" s="37">
        <v>0</v>
      </c>
      <c r="F146" s="34">
        <v>0</v>
      </c>
      <c r="H146" s="34">
        <v>0</v>
      </c>
      <c r="J146" s="34">
        <f t="shared" si="8"/>
        <v>0</v>
      </c>
      <c r="L146" s="34"/>
      <c r="N146" s="34">
        <v>0</v>
      </c>
      <c r="P146" s="138">
        <v>0</v>
      </c>
      <c r="Q146" s="138"/>
      <c r="S146" s="34">
        <v>3720324860</v>
      </c>
      <c r="U146" s="34">
        <f t="shared" si="9"/>
        <v>3720324860</v>
      </c>
      <c r="W146" s="34"/>
    </row>
    <row r="147" spans="1:23" ht="30" customHeight="1" x14ac:dyDescent="0.2">
      <c r="A147" s="114" t="s">
        <v>64</v>
      </c>
      <c r="B147" s="114"/>
      <c r="D147" s="37">
        <v>0</v>
      </c>
      <c r="F147" s="34">
        <v>-1316777499</v>
      </c>
      <c r="H147" s="34">
        <v>-498974864</v>
      </c>
      <c r="J147" s="34">
        <f t="shared" si="8"/>
        <v>-1815752363</v>
      </c>
      <c r="L147" s="34"/>
      <c r="N147" s="34">
        <v>3374478030</v>
      </c>
      <c r="P147" s="138">
        <v>-218449958</v>
      </c>
      <c r="Q147" s="138">
        <v>0</v>
      </c>
      <c r="S147" s="34">
        <v>0</v>
      </c>
      <c r="U147" s="34">
        <f t="shared" si="9"/>
        <v>3156028072</v>
      </c>
      <c r="W147" s="34"/>
    </row>
    <row r="148" spans="1:23" ht="30" customHeight="1" x14ac:dyDescent="0.2">
      <c r="A148" s="114" t="s">
        <v>74</v>
      </c>
      <c r="B148" s="114"/>
      <c r="D148" s="37">
        <v>0</v>
      </c>
      <c r="F148" s="34">
        <v>0</v>
      </c>
      <c r="H148" s="34">
        <v>0</v>
      </c>
      <c r="J148" s="34">
        <f t="shared" si="8"/>
        <v>0</v>
      </c>
      <c r="L148" s="34"/>
      <c r="N148" s="34">
        <v>0</v>
      </c>
      <c r="P148" s="138">
        <v>0</v>
      </c>
      <c r="Q148" s="138"/>
      <c r="S148" s="34">
        <v>0</v>
      </c>
      <c r="U148" s="34">
        <f t="shared" si="9"/>
        <v>0</v>
      </c>
      <c r="W148" s="34"/>
    </row>
    <row r="149" spans="1:23" ht="30" customHeight="1" x14ac:dyDescent="0.2">
      <c r="A149" s="114" t="s">
        <v>106</v>
      </c>
      <c r="B149" s="114"/>
      <c r="D149" s="37">
        <v>0</v>
      </c>
      <c r="F149" s="34">
        <v>-614213554</v>
      </c>
      <c r="H149" s="34">
        <v>0</v>
      </c>
      <c r="J149" s="34">
        <f t="shared" si="8"/>
        <v>-614213554</v>
      </c>
      <c r="L149" s="34"/>
      <c r="N149" s="34">
        <v>0</v>
      </c>
      <c r="P149" s="138">
        <v>214972564</v>
      </c>
      <c r="Q149" s="138">
        <v>0</v>
      </c>
      <c r="S149" s="34">
        <v>0</v>
      </c>
      <c r="U149" s="34">
        <f t="shared" si="9"/>
        <v>214972564</v>
      </c>
      <c r="W149" s="34"/>
    </row>
    <row r="150" spans="1:23" ht="30" customHeight="1" x14ac:dyDescent="0.2">
      <c r="A150" s="114" t="s">
        <v>67</v>
      </c>
      <c r="B150" s="114"/>
      <c r="D150" s="37">
        <v>0</v>
      </c>
      <c r="F150" s="34">
        <v>0</v>
      </c>
      <c r="H150" s="34">
        <v>0</v>
      </c>
      <c r="J150" s="34">
        <f t="shared" si="8"/>
        <v>0</v>
      </c>
      <c r="L150" s="34"/>
      <c r="N150" s="34">
        <v>0</v>
      </c>
      <c r="P150" s="138">
        <v>0</v>
      </c>
      <c r="Q150" s="138"/>
      <c r="S150" s="34">
        <v>0</v>
      </c>
      <c r="U150" s="34">
        <f t="shared" si="9"/>
        <v>0</v>
      </c>
      <c r="W150" s="34"/>
    </row>
    <row r="151" spans="1:23" ht="30" customHeight="1" x14ac:dyDescent="0.2">
      <c r="A151" s="114" t="s">
        <v>37</v>
      </c>
      <c r="B151" s="114"/>
      <c r="D151" s="37">
        <v>0</v>
      </c>
      <c r="F151" s="34">
        <v>0</v>
      </c>
      <c r="H151" s="34">
        <v>-12064000000</v>
      </c>
      <c r="J151" s="34">
        <f t="shared" si="8"/>
        <v>-12064000000</v>
      </c>
      <c r="L151" s="34"/>
      <c r="N151" s="34">
        <v>0</v>
      </c>
      <c r="P151" s="138">
        <v>-7116578950</v>
      </c>
      <c r="Q151" s="138"/>
      <c r="S151" s="34">
        <v>0</v>
      </c>
      <c r="U151" s="34">
        <f t="shared" si="9"/>
        <v>-7116578950</v>
      </c>
      <c r="W151" s="34"/>
    </row>
    <row r="152" spans="1:23" ht="30" customHeight="1" x14ac:dyDescent="0.2">
      <c r="A152" s="114" t="s">
        <v>90</v>
      </c>
      <c r="B152" s="114"/>
      <c r="D152" s="37">
        <v>0</v>
      </c>
      <c r="F152" s="34">
        <v>0</v>
      </c>
      <c r="H152" s="34">
        <v>0</v>
      </c>
      <c r="J152" s="34">
        <f t="shared" si="8"/>
        <v>0</v>
      </c>
      <c r="L152" s="34"/>
      <c r="N152" s="34">
        <v>0</v>
      </c>
      <c r="P152" s="138">
        <v>267985060</v>
      </c>
      <c r="Q152" s="138"/>
      <c r="S152" s="34">
        <v>0</v>
      </c>
      <c r="U152" s="34">
        <f t="shared" si="9"/>
        <v>267985060</v>
      </c>
      <c r="W152" s="34"/>
    </row>
    <row r="153" spans="1:23" ht="30" customHeight="1" x14ac:dyDescent="0.2">
      <c r="A153" s="114" t="s">
        <v>72</v>
      </c>
      <c r="B153" s="114"/>
      <c r="D153" s="37">
        <v>0</v>
      </c>
      <c r="F153" s="34">
        <v>0</v>
      </c>
      <c r="H153" s="34">
        <v>0</v>
      </c>
      <c r="J153" s="34">
        <f t="shared" si="8"/>
        <v>0</v>
      </c>
      <c r="L153" s="34"/>
      <c r="N153" s="34">
        <v>0</v>
      </c>
      <c r="P153" s="138">
        <v>0</v>
      </c>
      <c r="Q153" s="138"/>
      <c r="S153" s="34">
        <v>0</v>
      </c>
      <c r="U153" s="34">
        <f t="shared" si="9"/>
        <v>0</v>
      </c>
      <c r="W153" s="34"/>
    </row>
    <row r="154" spans="1:23" ht="30" customHeight="1" x14ac:dyDescent="0.2">
      <c r="A154" s="114" t="s">
        <v>98</v>
      </c>
      <c r="B154" s="114"/>
      <c r="D154" s="37">
        <v>0</v>
      </c>
      <c r="F154" s="34">
        <v>0</v>
      </c>
      <c r="H154" s="34">
        <v>0</v>
      </c>
      <c r="J154" s="34">
        <f t="shared" si="8"/>
        <v>0</v>
      </c>
      <c r="L154" s="34"/>
      <c r="N154" s="34">
        <v>0</v>
      </c>
      <c r="P154" s="138">
        <v>0</v>
      </c>
      <c r="Q154" s="138"/>
      <c r="S154" s="34">
        <v>0</v>
      </c>
      <c r="U154" s="34">
        <f t="shared" si="9"/>
        <v>0</v>
      </c>
      <c r="W154" s="34"/>
    </row>
    <row r="155" spans="1:23" ht="30" customHeight="1" x14ac:dyDescent="0.2">
      <c r="A155" s="139" t="s">
        <v>79</v>
      </c>
      <c r="B155" s="139"/>
      <c r="D155" s="37">
        <v>0</v>
      </c>
      <c r="F155" s="34">
        <v>0</v>
      </c>
      <c r="H155" s="34">
        <v>-96189626</v>
      </c>
      <c r="J155" s="34">
        <f t="shared" si="8"/>
        <v>-96189626</v>
      </c>
      <c r="L155" s="34"/>
      <c r="N155" s="34"/>
      <c r="P155" s="138"/>
      <c r="Q155" s="138"/>
      <c r="S155" s="34"/>
      <c r="U155" s="34">
        <f t="shared" si="9"/>
        <v>0</v>
      </c>
      <c r="W155" s="34"/>
    </row>
    <row r="156" spans="1:23" ht="30" customHeight="1" x14ac:dyDescent="0.2">
      <c r="A156" s="139" t="s">
        <v>357</v>
      </c>
      <c r="B156" s="139"/>
      <c r="D156" s="37">
        <v>0</v>
      </c>
      <c r="F156" s="34">
        <v>0</v>
      </c>
      <c r="H156" s="34">
        <v>-4681424</v>
      </c>
      <c r="J156" s="34">
        <f t="shared" si="8"/>
        <v>-4681424</v>
      </c>
      <c r="L156" s="34"/>
      <c r="N156" s="34"/>
      <c r="P156" s="138"/>
      <c r="Q156" s="138"/>
      <c r="S156" s="34"/>
      <c r="U156" s="34">
        <f t="shared" si="9"/>
        <v>0</v>
      </c>
      <c r="W156" s="34"/>
    </row>
    <row r="157" spans="1:23" ht="30" customHeight="1" x14ac:dyDescent="0.2">
      <c r="A157" s="114" t="s">
        <v>105</v>
      </c>
      <c r="B157" s="114"/>
      <c r="D157" s="37">
        <v>0</v>
      </c>
      <c r="F157" s="34">
        <v>0</v>
      </c>
      <c r="H157" s="34">
        <v>0</v>
      </c>
      <c r="J157" s="34">
        <f t="shared" si="8"/>
        <v>0</v>
      </c>
      <c r="L157" s="34"/>
      <c r="N157" s="34">
        <v>0</v>
      </c>
      <c r="P157" s="138">
        <v>0</v>
      </c>
      <c r="Q157" s="138"/>
      <c r="S157" s="34">
        <v>0</v>
      </c>
      <c r="U157" s="34">
        <f t="shared" si="9"/>
        <v>0</v>
      </c>
      <c r="W157" s="34"/>
    </row>
    <row r="158" spans="1:23" ht="30" customHeight="1" x14ac:dyDescent="0.2">
      <c r="A158" s="114" t="s">
        <v>101</v>
      </c>
      <c r="B158" s="114"/>
      <c r="D158" s="37">
        <v>0</v>
      </c>
      <c r="F158" s="34">
        <v>196011</v>
      </c>
      <c r="H158" s="34">
        <v>0</v>
      </c>
      <c r="J158" s="34">
        <f t="shared" si="8"/>
        <v>196011</v>
      </c>
      <c r="L158" s="34"/>
      <c r="N158" s="34">
        <v>0</v>
      </c>
      <c r="P158" s="138">
        <v>436469</v>
      </c>
      <c r="Q158" s="138">
        <v>0</v>
      </c>
      <c r="S158" s="34">
        <v>0</v>
      </c>
      <c r="U158" s="34">
        <f t="shared" si="9"/>
        <v>436469</v>
      </c>
      <c r="W158" s="34"/>
    </row>
    <row r="159" spans="1:23" ht="30" customHeight="1" x14ac:dyDescent="0.2">
      <c r="A159" s="114" t="s">
        <v>87</v>
      </c>
      <c r="B159" s="114"/>
      <c r="D159" s="37">
        <v>0</v>
      </c>
      <c r="F159" s="34">
        <v>0</v>
      </c>
      <c r="H159" s="34">
        <v>0</v>
      </c>
      <c r="J159" s="34">
        <f t="shared" si="8"/>
        <v>0</v>
      </c>
      <c r="L159" s="34"/>
      <c r="N159" s="34">
        <v>0</v>
      </c>
      <c r="P159" s="138">
        <v>0</v>
      </c>
      <c r="Q159" s="138"/>
      <c r="S159" s="34">
        <v>0</v>
      </c>
      <c r="U159" s="34">
        <f t="shared" si="9"/>
        <v>0</v>
      </c>
      <c r="W159" s="34"/>
    </row>
    <row r="160" spans="1:23" ht="30" customHeight="1" x14ac:dyDescent="0.2">
      <c r="A160" s="114" t="s">
        <v>68</v>
      </c>
      <c r="B160" s="114"/>
      <c r="D160" s="37">
        <v>0</v>
      </c>
      <c r="F160" s="34">
        <v>0</v>
      </c>
      <c r="H160" s="34">
        <v>0</v>
      </c>
      <c r="J160" s="34">
        <f t="shared" si="8"/>
        <v>0</v>
      </c>
      <c r="L160" s="34"/>
      <c r="N160" s="34">
        <v>0</v>
      </c>
      <c r="P160" s="138">
        <v>0</v>
      </c>
      <c r="Q160" s="138"/>
      <c r="S160" s="34">
        <v>0</v>
      </c>
      <c r="U160" s="34">
        <f t="shared" si="9"/>
        <v>0</v>
      </c>
      <c r="W160" s="34"/>
    </row>
    <row r="161" spans="1:23" ht="30" customHeight="1" x14ac:dyDescent="0.2">
      <c r="A161" s="114" t="s">
        <v>94</v>
      </c>
      <c r="B161" s="114"/>
      <c r="D161" s="37">
        <v>0</v>
      </c>
      <c r="F161" s="34">
        <v>0</v>
      </c>
      <c r="H161" s="34">
        <v>0</v>
      </c>
      <c r="J161" s="34">
        <f t="shared" si="8"/>
        <v>0</v>
      </c>
      <c r="L161" s="34"/>
      <c r="N161" s="34">
        <v>0</v>
      </c>
      <c r="P161" s="138">
        <v>0</v>
      </c>
      <c r="Q161" s="138"/>
      <c r="S161" s="34">
        <v>0</v>
      </c>
      <c r="U161" s="34">
        <f t="shared" si="9"/>
        <v>0</v>
      </c>
      <c r="W161" s="34"/>
    </row>
    <row r="162" spans="1:23" ht="30" customHeight="1" x14ac:dyDescent="0.2">
      <c r="A162" s="114" t="s">
        <v>115</v>
      </c>
      <c r="B162" s="114"/>
      <c r="D162" s="37">
        <v>0</v>
      </c>
      <c r="F162" s="34">
        <v>0</v>
      </c>
      <c r="H162" s="34">
        <v>0</v>
      </c>
      <c r="J162" s="34">
        <f t="shared" si="8"/>
        <v>0</v>
      </c>
      <c r="L162" s="34"/>
      <c r="N162" s="34">
        <v>0</v>
      </c>
      <c r="P162" s="138">
        <v>0</v>
      </c>
      <c r="Q162" s="138"/>
      <c r="S162" s="34">
        <v>0</v>
      </c>
      <c r="U162" s="34">
        <f t="shared" si="9"/>
        <v>0</v>
      </c>
      <c r="W162" s="34"/>
    </row>
    <row r="163" spans="1:23" ht="30" customHeight="1" x14ac:dyDescent="0.2">
      <c r="A163" s="114" t="s">
        <v>84</v>
      </c>
      <c r="B163" s="114"/>
      <c r="D163" s="37">
        <v>0</v>
      </c>
      <c r="F163" s="34">
        <v>0</v>
      </c>
      <c r="H163" s="34">
        <v>0</v>
      </c>
      <c r="J163" s="34">
        <f t="shared" si="8"/>
        <v>0</v>
      </c>
      <c r="L163" s="34"/>
      <c r="N163" s="34">
        <v>0</v>
      </c>
      <c r="P163" s="138">
        <v>0</v>
      </c>
      <c r="Q163" s="138"/>
      <c r="S163" s="34">
        <v>0</v>
      </c>
      <c r="U163" s="34">
        <f t="shared" si="9"/>
        <v>0</v>
      </c>
      <c r="W163" s="34"/>
    </row>
    <row r="164" spans="1:23" ht="30" customHeight="1" x14ac:dyDescent="0.2">
      <c r="A164" s="114" t="s">
        <v>69</v>
      </c>
      <c r="B164" s="114"/>
      <c r="D164" s="37">
        <v>0</v>
      </c>
      <c r="F164" s="34">
        <v>0</v>
      </c>
      <c r="H164" s="34">
        <v>0</v>
      </c>
      <c r="J164" s="34">
        <f t="shared" si="8"/>
        <v>0</v>
      </c>
      <c r="L164" s="34"/>
      <c r="N164" s="34">
        <v>0</v>
      </c>
      <c r="P164" s="138">
        <v>0</v>
      </c>
      <c r="Q164" s="138"/>
      <c r="S164" s="34">
        <v>0</v>
      </c>
      <c r="U164" s="34">
        <f t="shared" si="9"/>
        <v>0</v>
      </c>
      <c r="W164" s="34"/>
    </row>
    <row r="165" spans="1:23" ht="30" customHeight="1" x14ac:dyDescent="0.2">
      <c r="A165" s="114" t="s">
        <v>73</v>
      </c>
      <c r="B165" s="114"/>
      <c r="D165" s="37">
        <v>0</v>
      </c>
      <c r="F165" s="34">
        <v>0</v>
      </c>
      <c r="H165" s="34">
        <v>0</v>
      </c>
      <c r="J165" s="34">
        <f t="shared" si="8"/>
        <v>0</v>
      </c>
      <c r="L165" s="34"/>
      <c r="N165" s="34">
        <v>0</v>
      </c>
      <c r="P165" s="138">
        <v>0</v>
      </c>
      <c r="Q165" s="138"/>
      <c r="S165" s="34">
        <v>0</v>
      </c>
      <c r="U165" s="34">
        <f t="shared" si="9"/>
        <v>0</v>
      </c>
      <c r="W165" s="34"/>
    </row>
    <row r="166" spans="1:23" ht="30" customHeight="1" x14ac:dyDescent="0.2">
      <c r="A166" s="114" t="s">
        <v>77</v>
      </c>
      <c r="B166" s="114"/>
      <c r="D166" s="37">
        <v>0</v>
      </c>
      <c r="F166" s="34">
        <v>0</v>
      </c>
      <c r="H166" s="34">
        <v>0</v>
      </c>
      <c r="J166" s="34">
        <f t="shared" si="8"/>
        <v>0</v>
      </c>
      <c r="L166" s="34"/>
      <c r="N166" s="34">
        <v>0</v>
      </c>
      <c r="P166" s="138">
        <v>0</v>
      </c>
      <c r="Q166" s="138"/>
      <c r="S166" s="34">
        <v>0</v>
      </c>
      <c r="U166" s="34">
        <f t="shared" si="9"/>
        <v>0</v>
      </c>
      <c r="W166" s="34"/>
    </row>
    <row r="167" spans="1:23" ht="30" customHeight="1" x14ac:dyDescent="0.2">
      <c r="A167" s="139" t="s">
        <v>355</v>
      </c>
      <c r="B167" s="139"/>
      <c r="D167" s="37">
        <v>0</v>
      </c>
      <c r="F167" s="34">
        <v>137668</v>
      </c>
      <c r="H167" s="34"/>
      <c r="J167" s="34">
        <f t="shared" si="8"/>
        <v>137668</v>
      </c>
      <c r="L167" s="34"/>
      <c r="N167" s="34"/>
      <c r="P167" s="138">
        <v>137668</v>
      </c>
      <c r="Q167" s="138"/>
      <c r="S167" s="34"/>
      <c r="U167" s="34">
        <f>N167+P167+S167</f>
        <v>137668</v>
      </c>
      <c r="W167" s="34"/>
    </row>
    <row r="168" spans="1:23" ht="30" customHeight="1" x14ac:dyDescent="0.2">
      <c r="A168" s="114" t="s">
        <v>80</v>
      </c>
      <c r="B168" s="114"/>
      <c r="D168" s="37">
        <v>0</v>
      </c>
      <c r="F168" s="34">
        <v>0</v>
      </c>
      <c r="H168" s="34">
        <v>0</v>
      </c>
      <c r="J168" s="34">
        <f t="shared" ref="J168:J175" si="10">D168+F168+H168</f>
        <v>0</v>
      </c>
      <c r="L168" s="34"/>
      <c r="N168" s="34">
        <v>0</v>
      </c>
      <c r="P168" s="138">
        <v>0</v>
      </c>
      <c r="Q168" s="138"/>
      <c r="S168" s="34">
        <v>0</v>
      </c>
      <c r="U168" s="34">
        <f t="shared" si="9"/>
        <v>0</v>
      </c>
      <c r="W168" s="34"/>
    </row>
    <row r="169" spans="1:23" ht="30" customHeight="1" x14ac:dyDescent="0.2">
      <c r="A169" s="114" t="s">
        <v>15</v>
      </c>
      <c r="B169" s="114"/>
      <c r="D169" s="37">
        <v>0</v>
      </c>
      <c r="F169" s="34">
        <v>0</v>
      </c>
      <c r="H169" s="34">
        <v>0</v>
      </c>
      <c r="J169" s="34">
        <f t="shared" si="10"/>
        <v>0</v>
      </c>
      <c r="L169" s="34"/>
      <c r="N169" s="34">
        <v>0</v>
      </c>
      <c r="P169" s="138">
        <v>-26102713387</v>
      </c>
      <c r="Q169" s="138"/>
      <c r="S169" s="34">
        <v>0</v>
      </c>
      <c r="U169" s="34">
        <f t="shared" si="9"/>
        <v>-26102713387</v>
      </c>
      <c r="W169" s="34"/>
    </row>
    <row r="170" spans="1:23" ht="30" customHeight="1" x14ac:dyDescent="0.2">
      <c r="A170" s="114" t="s">
        <v>356</v>
      </c>
      <c r="B170" s="114"/>
      <c r="D170" s="37">
        <v>0</v>
      </c>
      <c r="F170" s="34">
        <v>-2353341</v>
      </c>
      <c r="H170" s="34"/>
      <c r="J170" s="34">
        <f t="shared" si="10"/>
        <v>-2353341</v>
      </c>
      <c r="L170" s="34"/>
      <c r="N170" s="34"/>
      <c r="P170" s="138">
        <v>-2353341</v>
      </c>
      <c r="Q170" s="138"/>
      <c r="S170" s="34"/>
      <c r="U170" s="34">
        <f>N170+P170+S170</f>
        <v>-2353341</v>
      </c>
      <c r="W170" s="34"/>
    </row>
    <row r="171" spans="1:23" ht="30" customHeight="1" x14ac:dyDescent="0.2">
      <c r="A171" s="114" t="s">
        <v>21</v>
      </c>
      <c r="B171" s="114"/>
      <c r="D171" s="37">
        <v>0</v>
      </c>
      <c r="F171" s="34">
        <v>0</v>
      </c>
      <c r="H171" s="34">
        <v>0</v>
      </c>
      <c r="J171" s="34">
        <f t="shared" si="10"/>
        <v>0</v>
      </c>
      <c r="L171" s="34"/>
      <c r="N171" s="34">
        <v>0</v>
      </c>
      <c r="P171" s="138">
        <v>-1517355946</v>
      </c>
      <c r="Q171" s="138"/>
      <c r="S171" s="34">
        <v>0</v>
      </c>
      <c r="U171" s="34">
        <f t="shared" si="9"/>
        <v>-1517355946</v>
      </c>
      <c r="W171" s="34"/>
    </row>
    <row r="172" spans="1:23" ht="30" customHeight="1" x14ac:dyDescent="0.2">
      <c r="A172" s="114" t="s">
        <v>91</v>
      </c>
      <c r="B172" s="114"/>
      <c r="D172" s="37">
        <v>0</v>
      </c>
      <c r="F172" s="34">
        <v>0</v>
      </c>
      <c r="H172" s="34">
        <v>0</v>
      </c>
      <c r="J172" s="34">
        <f t="shared" si="10"/>
        <v>0</v>
      </c>
      <c r="L172" s="34"/>
      <c r="N172" s="34">
        <v>0</v>
      </c>
      <c r="P172" s="138">
        <v>0</v>
      </c>
      <c r="Q172" s="138"/>
      <c r="S172" s="34">
        <v>0</v>
      </c>
      <c r="U172" s="34">
        <f t="shared" si="9"/>
        <v>0</v>
      </c>
      <c r="W172" s="34"/>
    </row>
    <row r="173" spans="1:23" ht="30" customHeight="1" x14ac:dyDescent="0.2">
      <c r="A173" s="114" t="s">
        <v>99</v>
      </c>
      <c r="B173" s="114"/>
      <c r="D173" s="37">
        <v>0</v>
      </c>
      <c r="F173" s="34">
        <v>0</v>
      </c>
      <c r="H173" s="34">
        <v>0</v>
      </c>
      <c r="J173" s="34">
        <f t="shared" si="10"/>
        <v>0</v>
      </c>
      <c r="L173" s="34"/>
      <c r="N173" s="34">
        <v>0</v>
      </c>
      <c r="P173" s="138">
        <v>0</v>
      </c>
      <c r="Q173" s="138"/>
      <c r="S173" s="34">
        <v>0</v>
      </c>
      <c r="U173" s="34">
        <f t="shared" si="9"/>
        <v>0</v>
      </c>
      <c r="W173" s="34"/>
    </row>
    <row r="174" spans="1:23" ht="30" customHeight="1" x14ac:dyDescent="0.2">
      <c r="A174" s="114" t="s">
        <v>88</v>
      </c>
      <c r="B174" s="114"/>
      <c r="D174" s="37">
        <v>0</v>
      </c>
      <c r="F174" s="34">
        <v>0</v>
      </c>
      <c r="H174" s="34">
        <v>0</v>
      </c>
      <c r="J174" s="34">
        <f t="shared" si="10"/>
        <v>0</v>
      </c>
      <c r="L174" s="34"/>
      <c r="N174" s="34">
        <v>0</v>
      </c>
      <c r="P174" s="138">
        <v>0</v>
      </c>
      <c r="Q174" s="138"/>
      <c r="S174" s="34">
        <v>0</v>
      </c>
      <c r="U174" s="34">
        <f t="shared" si="9"/>
        <v>0</v>
      </c>
      <c r="W174" s="34"/>
    </row>
    <row r="175" spans="1:23" ht="30" customHeight="1" x14ac:dyDescent="0.2">
      <c r="A175" s="114" t="s">
        <v>348</v>
      </c>
      <c r="B175" s="114"/>
      <c r="D175" s="37">
        <v>0</v>
      </c>
      <c r="F175" s="34">
        <v>0</v>
      </c>
      <c r="H175" s="34">
        <v>0</v>
      </c>
      <c r="J175" s="34">
        <f t="shared" si="10"/>
        <v>0</v>
      </c>
      <c r="L175" s="34"/>
      <c r="N175" s="34">
        <v>0</v>
      </c>
      <c r="P175" s="138">
        <v>0</v>
      </c>
      <c r="Q175" s="138"/>
      <c r="S175" s="34">
        <v>0</v>
      </c>
      <c r="U175" s="34">
        <f t="shared" si="9"/>
        <v>0</v>
      </c>
      <c r="W175" s="34"/>
    </row>
    <row r="176" spans="1:23" ht="30" customHeight="1" x14ac:dyDescent="0.2">
      <c r="A176" s="114" t="s">
        <v>16</v>
      </c>
      <c r="B176" s="114"/>
      <c r="D176" s="37">
        <v>0</v>
      </c>
      <c r="F176" s="34">
        <v>-40614038711</v>
      </c>
      <c r="H176" s="34">
        <v>63362088</v>
      </c>
      <c r="J176" s="34">
        <f>D176+F176+H176</f>
        <v>-40550676623</v>
      </c>
      <c r="L176" s="34"/>
      <c r="N176" s="34">
        <v>0</v>
      </c>
      <c r="P176" s="138">
        <v>10992159428</v>
      </c>
      <c r="Q176" s="138">
        <v>0</v>
      </c>
      <c r="S176" s="34">
        <v>0</v>
      </c>
      <c r="U176" s="34">
        <f>N176+P176+S176</f>
        <v>10992159428</v>
      </c>
      <c r="W176" s="34"/>
    </row>
    <row r="177" spans="1:23" ht="30" customHeight="1" x14ac:dyDescent="0.2">
      <c r="A177" s="139" t="s">
        <v>370</v>
      </c>
      <c r="B177" s="139"/>
      <c r="D177" s="37">
        <v>0</v>
      </c>
      <c r="F177" s="34">
        <v>2238910</v>
      </c>
      <c r="H177" s="34"/>
      <c r="J177" s="34">
        <f t="shared" ref="J177:J182" si="11">D177+F177+H177</f>
        <v>2238910</v>
      </c>
      <c r="L177" s="34"/>
      <c r="N177" s="34"/>
      <c r="O177" s="98"/>
      <c r="P177" s="138">
        <v>2238910</v>
      </c>
      <c r="Q177" s="138"/>
      <c r="S177" s="34"/>
      <c r="U177" s="34">
        <f t="shared" ref="U177:U182" si="12">N177+P177+S177</f>
        <v>2238910</v>
      </c>
      <c r="W177" s="34"/>
    </row>
    <row r="178" spans="1:23" ht="30" customHeight="1" x14ac:dyDescent="0.2">
      <c r="A178" s="139" t="s">
        <v>371</v>
      </c>
      <c r="B178" s="139"/>
      <c r="D178" s="37">
        <v>0</v>
      </c>
      <c r="F178" s="34">
        <v>-528442</v>
      </c>
      <c r="H178" s="34"/>
      <c r="J178" s="34">
        <f t="shared" si="11"/>
        <v>-528442</v>
      </c>
      <c r="L178" s="34"/>
      <c r="N178" s="34"/>
      <c r="P178" s="138">
        <v>-528442</v>
      </c>
      <c r="Q178" s="138"/>
      <c r="S178" s="34"/>
      <c r="U178" s="34">
        <f t="shared" si="12"/>
        <v>-528442</v>
      </c>
      <c r="W178" s="34"/>
    </row>
    <row r="179" spans="1:23" ht="30" customHeight="1" x14ac:dyDescent="0.2">
      <c r="A179" s="139" t="s">
        <v>372</v>
      </c>
      <c r="B179" s="139"/>
      <c r="D179" s="37">
        <v>0</v>
      </c>
      <c r="F179" s="34">
        <v>-299311333</v>
      </c>
      <c r="H179" s="34"/>
      <c r="J179" s="34">
        <f t="shared" si="11"/>
        <v>-299311333</v>
      </c>
      <c r="L179" s="34"/>
      <c r="N179" s="34"/>
      <c r="P179" s="138">
        <v>-299311333</v>
      </c>
      <c r="Q179" s="138"/>
      <c r="S179" s="34"/>
      <c r="U179" s="34">
        <f t="shared" si="12"/>
        <v>-299311333</v>
      </c>
      <c r="W179" s="34"/>
    </row>
    <row r="180" spans="1:23" ht="30" customHeight="1" x14ac:dyDescent="0.2">
      <c r="A180" s="139" t="s">
        <v>373</v>
      </c>
      <c r="B180" s="139"/>
      <c r="D180" s="37">
        <v>0</v>
      </c>
      <c r="F180" s="34">
        <v>-25737162</v>
      </c>
      <c r="H180" s="34"/>
      <c r="J180" s="34">
        <f t="shared" si="11"/>
        <v>-25737162</v>
      </c>
      <c r="L180" s="34"/>
      <c r="N180" s="34"/>
      <c r="P180" s="138">
        <v>-25737162</v>
      </c>
      <c r="Q180" s="138"/>
      <c r="S180" s="34"/>
      <c r="U180" s="34">
        <f t="shared" si="12"/>
        <v>-25737162</v>
      </c>
      <c r="W180" s="34"/>
    </row>
    <row r="181" spans="1:23" ht="30" customHeight="1" x14ac:dyDescent="0.2">
      <c r="A181" s="139" t="s">
        <v>374</v>
      </c>
      <c r="B181" s="139"/>
      <c r="D181" s="37">
        <v>0</v>
      </c>
      <c r="F181" s="34">
        <v>-259922</v>
      </c>
      <c r="H181" s="34"/>
      <c r="J181" s="34">
        <f t="shared" si="11"/>
        <v>-259922</v>
      </c>
      <c r="L181" s="34"/>
      <c r="N181" s="34"/>
      <c r="P181" s="138">
        <v>-259922</v>
      </c>
      <c r="Q181" s="138"/>
      <c r="S181" s="34"/>
      <c r="U181" s="34">
        <f t="shared" si="12"/>
        <v>-259922</v>
      </c>
      <c r="W181" s="34"/>
    </row>
    <row r="182" spans="1:23" ht="30" customHeight="1" x14ac:dyDescent="0.2">
      <c r="A182" s="139" t="s">
        <v>302</v>
      </c>
      <c r="B182" s="139"/>
      <c r="D182" s="37">
        <v>0</v>
      </c>
      <c r="F182" s="34">
        <v>-474647210</v>
      </c>
      <c r="H182" s="34"/>
      <c r="J182" s="34">
        <f t="shared" si="11"/>
        <v>-474647210</v>
      </c>
      <c r="L182" s="34"/>
      <c r="N182" s="34"/>
      <c r="P182" s="138">
        <v>-474647210</v>
      </c>
      <c r="Q182" s="138"/>
      <c r="S182" s="34"/>
      <c r="U182" s="34">
        <f t="shared" si="12"/>
        <v>-474647210</v>
      </c>
      <c r="W182" s="34"/>
    </row>
    <row r="183" spans="1:23" s="102" customFormat="1" ht="30" customHeight="1" thickBot="1" x14ac:dyDescent="0.25">
      <c r="A183" s="118"/>
      <c r="B183" s="118"/>
      <c r="D183" s="43">
        <f>SUM(D8:D182)</f>
        <v>28467806816</v>
      </c>
      <c r="F183" s="36">
        <f>SUM(F8:F182)</f>
        <v>-207595749987</v>
      </c>
      <c r="G183" s="102">
        <f>SUM(G8:G181)</f>
        <v>0</v>
      </c>
      <c r="H183" s="36">
        <f>SUM(H8:H181)</f>
        <v>-23698464311</v>
      </c>
      <c r="I183" s="103">
        <f>SUM(I8:I181)</f>
        <v>0</v>
      </c>
      <c r="J183" s="36">
        <f>SUM(J8:J181)</f>
        <v>-202993593207</v>
      </c>
      <c r="K183" s="103"/>
      <c r="L183" s="36"/>
      <c r="M183" s="103"/>
      <c r="N183" s="36">
        <f>SUM(N8:N181)</f>
        <v>118146716596</v>
      </c>
      <c r="O183" s="103">
        <f>SUM(O8:O181)</f>
        <v>0</v>
      </c>
      <c r="P183" s="140">
        <f>SUM(P8:Q182)</f>
        <v>-67219774318</v>
      </c>
      <c r="Q183" s="140">
        <f>SUM(Q8:Q181)</f>
        <v>0</v>
      </c>
      <c r="R183" s="103">
        <f>SUM(R8:R181)</f>
        <v>0</v>
      </c>
      <c r="S183" s="36">
        <f>SUM(S8:S181)</f>
        <v>712143316729</v>
      </c>
      <c r="T183" s="103">
        <f>SUM(T8:T181)</f>
        <v>0</v>
      </c>
      <c r="U183" s="36">
        <f>SUM(U8:U181)</f>
        <v>762903073282</v>
      </c>
      <c r="V183" s="103"/>
      <c r="W183" s="36"/>
    </row>
    <row r="184" spans="1:23" ht="30" customHeight="1" thickTop="1" x14ac:dyDescent="0.2"/>
  </sheetData>
  <mergeCells count="367">
    <mergeCell ref="A182:B182"/>
    <mergeCell ref="P182:Q182"/>
    <mergeCell ref="A156:B156"/>
    <mergeCell ref="P156:Q156"/>
    <mergeCell ref="A155:B155"/>
    <mergeCell ref="P155:Q155"/>
    <mergeCell ref="A1:W1"/>
    <mergeCell ref="A2:W2"/>
    <mergeCell ref="A3:W3"/>
    <mergeCell ref="D5:L5"/>
    <mergeCell ref="N5:W5"/>
    <mergeCell ref="J6:L6"/>
    <mergeCell ref="U6:W6"/>
    <mergeCell ref="N6:N7"/>
    <mergeCell ref="P6:Q7"/>
    <mergeCell ref="S6:S7"/>
    <mergeCell ref="H6:H7"/>
    <mergeCell ref="F6:F7"/>
    <mergeCell ref="D6:D7"/>
    <mergeCell ref="A6:B7"/>
    <mergeCell ref="A4:W4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4:B64"/>
    <mergeCell ref="P64:Q64"/>
    <mergeCell ref="A65:B65"/>
    <mergeCell ref="P65:Q65"/>
    <mergeCell ref="A66:B66"/>
    <mergeCell ref="P66:Q66"/>
    <mergeCell ref="A67:B67"/>
    <mergeCell ref="P67:Q67"/>
    <mergeCell ref="A60:B60"/>
    <mergeCell ref="P60:Q60"/>
    <mergeCell ref="A61:B61"/>
    <mergeCell ref="P61:Q61"/>
    <mergeCell ref="A62:B62"/>
    <mergeCell ref="P62:Q62"/>
    <mergeCell ref="A63:B63"/>
    <mergeCell ref="P63:Q63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60:B160"/>
    <mergeCell ref="P160:Q160"/>
    <mergeCell ref="A161:B161"/>
    <mergeCell ref="P161:Q161"/>
    <mergeCell ref="A162:B162"/>
    <mergeCell ref="P162:Q162"/>
    <mergeCell ref="A152:B152"/>
    <mergeCell ref="P152:Q152"/>
    <mergeCell ref="A153:B153"/>
    <mergeCell ref="P153:Q153"/>
    <mergeCell ref="A154:B154"/>
    <mergeCell ref="P154:Q154"/>
    <mergeCell ref="A157:B157"/>
    <mergeCell ref="P157:Q157"/>
    <mergeCell ref="A176:B176"/>
    <mergeCell ref="P176:Q176"/>
    <mergeCell ref="A183:B183"/>
    <mergeCell ref="A169:B169"/>
    <mergeCell ref="P169:Q169"/>
    <mergeCell ref="A171:B171"/>
    <mergeCell ref="P171:Q171"/>
    <mergeCell ref="A172:B172"/>
    <mergeCell ref="P172:Q172"/>
    <mergeCell ref="A173:B173"/>
    <mergeCell ref="P173:Q173"/>
    <mergeCell ref="A174:B174"/>
    <mergeCell ref="P174:Q174"/>
    <mergeCell ref="P183:Q183"/>
    <mergeCell ref="A177:B177"/>
    <mergeCell ref="P177:Q177"/>
    <mergeCell ref="A178:B178"/>
    <mergeCell ref="P178:Q178"/>
    <mergeCell ref="A179:B179"/>
    <mergeCell ref="P179:Q179"/>
    <mergeCell ref="A180:B180"/>
    <mergeCell ref="P180:Q180"/>
    <mergeCell ref="A181:B181"/>
    <mergeCell ref="P181:Q181"/>
    <mergeCell ref="A8:B8"/>
    <mergeCell ref="P8:Q8"/>
    <mergeCell ref="A9:B9"/>
    <mergeCell ref="P9:Q9"/>
    <mergeCell ref="A170:B170"/>
    <mergeCell ref="P170:Q170"/>
    <mergeCell ref="A167:B167"/>
    <mergeCell ref="P167:Q167"/>
    <mergeCell ref="A175:B175"/>
    <mergeCell ref="P175:Q175"/>
    <mergeCell ref="A163:B163"/>
    <mergeCell ref="P163:Q163"/>
    <mergeCell ref="A164:B164"/>
    <mergeCell ref="P164:Q164"/>
    <mergeCell ref="A165:B165"/>
    <mergeCell ref="P165:Q165"/>
    <mergeCell ref="A166:B166"/>
    <mergeCell ref="P166:Q166"/>
    <mergeCell ref="A168:B168"/>
    <mergeCell ref="P168:Q168"/>
    <mergeCell ref="A158:B158"/>
    <mergeCell ref="P158:Q158"/>
    <mergeCell ref="A159:B159"/>
    <mergeCell ref="P159:Q159"/>
  </mergeCells>
  <pageMargins left="0.39" right="0.39" top="0.39" bottom="0.39" header="0" footer="0"/>
  <pageSetup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S14"/>
  <sheetViews>
    <sheetView rightToLeft="1" view="pageBreakPreview" zoomScaleNormal="100" zoomScaleSheetLayoutView="100" workbookViewId="0">
      <selection activeCell="T1" sqref="T1"/>
    </sheetView>
  </sheetViews>
  <sheetFormatPr defaultRowHeight="30" customHeight="1" x14ac:dyDescent="0.2"/>
  <cols>
    <col min="1" max="1" width="5.140625" customWidth="1"/>
    <col min="2" max="2" width="34.140625" customWidth="1"/>
    <col min="3" max="3" width="1.28515625" customWidth="1"/>
    <col min="4" max="4" width="17.28515625" customWidth="1"/>
    <col min="5" max="5" width="1.28515625" customWidth="1"/>
    <col min="6" max="6" width="17" customWidth="1"/>
    <col min="7" max="7" width="1.28515625" customWidth="1"/>
    <col min="8" max="8" width="13" customWidth="1"/>
    <col min="9" max="9" width="1.28515625" customWidth="1"/>
    <col min="10" max="10" width="15" customWidth="1"/>
    <col min="11" max="11" width="1.28515625" customWidth="1"/>
    <col min="12" max="12" width="17" customWidth="1"/>
    <col min="13" max="13" width="1.28515625" customWidth="1"/>
    <col min="14" max="14" width="16.140625" customWidth="1"/>
    <col min="15" max="15" width="1.28515625" customWidth="1"/>
    <col min="16" max="16" width="17.42578125" customWidth="1"/>
    <col min="17" max="17" width="1.28515625" customWidth="1"/>
    <col min="18" max="18" width="19.42578125" customWidth="1"/>
    <col min="19" max="19" width="0.28515625" customWidth="1"/>
  </cols>
  <sheetData>
    <row r="1" spans="1:19" ht="30" customHeight="1" x14ac:dyDescent="0.2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19" ht="30" customHeight="1" x14ac:dyDescent="0.2">
      <c r="A2" s="125" t="s">
        <v>158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9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9" ht="30" customHeight="1" x14ac:dyDescent="0.2">
      <c r="A4" s="119" t="s">
        <v>337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30" customHeight="1" x14ac:dyDescent="0.2">
      <c r="D5" s="130" t="s">
        <v>168</v>
      </c>
      <c r="E5" s="130"/>
      <c r="F5" s="130"/>
      <c r="G5" s="130"/>
      <c r="H5" s="130"/>
      <c r="I5" s="130"/>
      <c r="J5" s="130"/>
      <c r="L5" s="130" t="s">
        <v>169</v>
      </c>
      <c r="M5" s="130"/>
      <c r="N5" s="130"/>
      <c r="O5" s="130"/>
      <c r="P5" s="130"/>
      <c r="Q5" s="130"/>
      <c r="R5" s="130"/>
    </row>
    <row r="6" spans="1:19" ht="30" customHeight="1" x14ac:dyDescent="0.2">
      <c r="A6" s="130" t="s">
        <v>236</v>
      </c>
      <c r="B6" s="130"/>
      <c r="D6" s="1" t="s">
        <v>237</v>
      </c>
      <c r="E6" s="15"/>
      <c r="F6" s="1" t="s">
        <v>172</v>
      </c>
      <c r="G6" s="15"/>
      <c r="H6" s="1" t="s">
        <v>173</v>
      </c>
      <c r="I6" s="15"/>
      <c r="J6" s="1" t="s">
        <v>116</v>
      </c>
      <c r="K6" s="15"/>
      <c r="L6" s="1" t="s">
        <v>237</v>
      </c>
      <c r="M6" s="15"/>
      <c r="N6" s="1" t="s">
        <v>172</v>
      </c>
      <c r="O6" s="15"/>
      <c r="P6" s="1" t="s">
        <v>173</v>
      </c>
      <c r="Q6" s="15"/>
      <c r="R6" s="1" t="s">
        <v>116</v>
      </c>
    </row>
    <row r="7" spans="1:19" ht="30" customHeight="1" x14ac:dyDescent="0.2">
      <c r="A7" s="134" t="s">
        <v>238</v>
      </c>
      <c r="B7" s="134"/>
      <c r="D7" s="23">
        <v>0</v>
      </c>
      <c r="E7" s="15"/>
      <c r="F7" s="23">
        <v>0</v>
      </c>
      <c r="G7" s="15"/>
      <c r="H7" s="23">
        <v>0</v>
      </c>
      <c r="I7" s="15"/>
      <c r="J7" s="23">
        <v>0</v>
      </c>
      <c r="K7" s="15"/>
      <c r="L7" s="23">
        <v>0</v>
      </c>
      <c r="M7" s="15"/>
      <c r="N7" s="23">
        <v>0</v>
      </c>
      <c r="O7" s="15"/>
      <c r="P7" s="23">
        <v>3720324860</v>
      </c>
      <c r="Q7" s="15"/>
      <c r="R7" s="23">
        <f t="shared" ref="R7:R12" si="0">L7+N7+P7</f>
        <v>3720324860</v>
      </c>
    </row>
    <row r="8" spans="1:19" ht="30" customHeight="1" x14ac:dyDescent="0.2">
      <c r="A8" s="135" t="s">
        <v>239</v>
      </c>
      <c r="B8" s="135"/>
      <c r="D8" s="24">
        <v>0</v>
      </c>
      <c r="E8" s="15"/>
      <c r="F8" s="24">
        <v>0</v>
      </c>
      <c r="G8" s="15"/>
      <c r="H8" s="24">
        <v>0</v>
      </c>
      <c r="I8" s="15"/>
      <c r="J8" s="24">
        <v>0</v>
      </c>
      <c r="K8" s="15"/>
      <c r="L8" s="24">
        <v>0</v>
      </c>
      <c r="M8" s="15"/>
      <c r="N8" s="24">
        <v>0</v>
      </c>
      <c r="O8" s="15"/>
      <c r="P8" s="24">
        <v>2420121246</v>
      </c>
      <c r="Q8" s="15"/>
      <c r="R8" s="24">
        <f t="shared" si="0"/>
        <v>2420121246</v>
      </c>
    </row>
    <row r="9" spans="1:19" ht="30" customHeight="1" x14ac:dyDescent="0.2">
      <c r="A9" s="135" t="s">
        <v>240</v>
      </c>
      <c r="B9" s="135"/>
      <c r="D9" s="24">
        <v>0</v>
      </c>
      <c r="E9" s="15"/>
      <c r="F9" s="24">
        <v>0</v>
      </c>
      <c r="G9" s="15"/>
      <c r="H9" s="24">
        <v>0</v>
      </c>
      <c r="I9" s="15"/>
      <c r="J9" s="24">
        <v>0</v>
      </c>
      <c r="K9" s="15"/>
      <c r="L9" s="24">
        <v>0</v>
      </c>
      <c r="M9" s="15"/>
      <c r="N9" s="24">
        <v>0</v>
      </c>
      <c r="O9" s="15"/>
      <c r="P9" s="24">
        <v>874119163</v>
      </c>
      <c r="Q9" s="15"/>
      <c r="R9" s="24">
        <f t="shared" si="0"/>
        <v>874119163</v>
      </c>
    </row>
    <row r="10" spans="1:19" ht="30" customHeight="1" x14ac:dyDescent="0.2">
      <c r="A10" s="135" t="s">
        <v>241</v>
      </c>
      <c r="B10" s="135"/>
      <c r="D10" s="24">
        <v>0</v>
      </c>
      <c r="E10" s="15"/>
      <c r="F10" s="24">
        <v>0</v>
      </c>
      <c r="G10" s="15"/>
      <c r="H10" s="24">
        <v>0</v>
      </c>
      <c r="I10" s="15"/>
      <c r="J10" s="24">
        <v>0</v>
      </c>
      <c r="K10" s="15"/>
      <c r="L10" s="24">
        <v>0</v>
      </c>
      <c r="M10" s="15"/>
      <c r="N10" s="24">
        <v>0</v>
      </c>
      <c r="O10" s="15"/>
      <c r="P10" s="24">
        <v>102327156</v>
      </c>
      <c r="Q10" s="15"/>
      <c r="R10" s="24">
        <f t="shared" si="0"/>
        <v>102327156</v>
      </c>
    </row>
    <row r="11" spans="1:19" ht="30" customHeight="1" x14ac:dyDescent="0.2">
      <c r="A11" s="135" t="s">
        <v>242</v>
      </c>
      <c r="B11" s="135"/>
      <c r="D11" s="24">
        <v>0</v>
      </c>
      <c r="E11" s="15"/>
      <c r="F11" s="24">
        <v>0</v>
      </c>
      <c r="G11" s="15"/>
      <c r="H11" s="24">
        <v>0</v>
      </c>
      <c r="I11" s="15"/>
      <c r="J11" s="24">
        <v>0</v>
      </c>
      <c r="K11" s="15"/>
      <c r="L11" s="24">
        <v>0</v>
      </c>
      <c r="M11" s="15"/>
      <c r="N11" s="24">
        <v>0</v>
      </c>
      <c r="O11" s="15"/>
      <c r="P11" s="24">
        <v>2803383747</v>
      </c>
      <c r="Q11" s="15"/>
      <c r="R11" s="24">
        <f t="shared" si="0"/>
        <v>2803383747</v>
      </c>
    </row>
    <row r="12" spans="1:19" ht="30" customHeight="1" x14ac:dyDescent="0.2">
      <c r="A12" s="135" t="s">
        <v>243</v>
      </c>
      <c r="B12" s="135"/>
      <c r="D12" s="24">
        <v>0</v>
      </c>
      <c r="E12" s="15"/>
      <c r="F12" s="24">
        <v>0</v>
      </c>
      <c r="G12" s="15"/>
      <c r="H12" s="24">
        <v>0</v>
      </c>
      <c r="I12" s="15"/>
      <c r="J12" s="24">
        <v>0</v>
      </c>
      <c r="K12" s="15"/>
      <c r="L12" s="24">
        <v>0</v>
      </c>
      <c r="M12" s="15"/>
      <c r="N12" s="24">
        <v>0</v>
      </c>
      <c r="O12" s="15"/>
      <c r="P12" s="24">
        <v>3073114895</v>
      </c>
      <c r="Q12" s="15"/>
      <c r="R12" s="24">
        <f t="shared" si="0"/>
        <v>3073114895</v>
      </c>
    </row>
    <row r="13" spans="1:19" ht="30" customHeight="1" x14ac:dyDescent="0.2">
      <c r="A13" s="135" t="s">
        <v>146</v>
      </c>
      <c r="B13" s="135"/>
      <c r="D13" s="25">
        <v>726952664</v>
      </c>
      <c r="E13" s="15"/>
      <c r="F13" s="25">
        <v>0</v>
      </c>
      <c r="G13" s="15"/>
      <c r="H13" s="25">
        <v>2500000</v>
      </c>
      <c r="I13" s="15"/>
      <c r="J13" s="25">
        <f>D13+F13+H13</f>
        <v>729452664</v>
      </c>
      <c r="K13" s="15"/>
      <c r="L13" s="25">
        <v>32880000007</v>
      </c>
      <c r="M13" s="15"/>
      <c r="N13" s="25">
        <v>0</v>
      </c>
      <c r="O13" s="15"/>
      <c r="P13" s="25">
        <v>2500000</v>
      </c>
      <c r="Q13" s="15"/>
      <c r="R13" s="25">
        <f>L13+N13+P13</f>
        <v>32882500007</v>
      </c>
    </row>
    <row r="14" spans="1:19" ht="30" customHeight="1" x14ac:dyDescent="0.2">
      <c r="A14" s="125"/>
      <c r="B14" s="125"/>
      <c r="D14" s="16">
        <f>SUM(D7:D13)</f>
        <v>726952664</v>
      </c>
      <c r="E14" s="17"/>
      <c r="F14" s="16">
        <f t="shared" ref="F14:H14" si="1">SUM(F7:F13)</f>
        <v>0</v>
      </c>
      <c r="G14" s="17">
        <f t="shared" si="1"/>
        <v>0</v>
      </c>
      <c r="H14" s="16">
        <f t="shared" si="1"/>
        <v>2500000</v>
      </c>
      <c r="I14" s="17"/>
      <c r="J14" s="16">
        <f>SUM(J7:J13)</f>
        <v>729452664</v>
      </c>
      <c r="K14" s="17"/>
      <c r="L14" s="16">
        <f>SUM(L7:L13)</f>
        <v>32880000007</v>
      </c>
      <c r="M14" s="17"/>
      <c r="N14" s="16">
        <f>SUM(N7:N13)</f>
        <v>0</v>
      </c>
      <c r="O14" s="17"/>
      <c r="P14" s="16">
        <f>SUM(P7:P13)</f>
        <v>12995891067</v>
      </c>
      <c r="Q14" s="17"/>
      <c r="R14" s="16">
        <f>SUM(R7:R13)</f>
        <v>45875891074</v>
      </c>
    </row>
  </sheetData>
  <mergeCells count="15">
    <mergeCell ref="A1:R1"/>
    <mergeCell ref="A2:R2"/>
    <mergeCell ref="A3:R3"/>
    <mergeCell ref="D5:J5"/>
    <mergeCell ref="L5:R5"/>
    <mergeCell ref="A4:S4"/>
    <mergeCell ref="A11:B11"/>
    <mergeCell ref="A12:B12"/>
    <mergeCell ref="A13:B13"/>
    <mergeCell ref="A14:B14"/>
    <mergeCell ref="A6:B6"/>
    <mergeCell ref="A7:B7"/>
    <mergeCell ref="A8:B8"/>
    <mergeCell ref="A9:B9"/>
    <mergeCell ref="A10:B10"/>
  </mergeCells>
  <pageMargins left="0.39" right="0.39" top="0.39" bottom="0.39" header="0" footer="0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4"/>
  <sheetViews>
    <sheetView rightToLeft="1" view="pageBreakPreview" zoomScaleNormal="100" zoomScaleSheetLayoutView="100" workbookViewId="0">
      <selection activeCell="S1" sqref="S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26.28515625" bestFit="1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30" customHeight="1" x14ac:dyDescent="0.2">
      <c r="A1" s="125" t="s">
        <v>333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30" customHeight="1" x14ac:dyDescent="0.2">
      <c r="A2" s="125" t="s">
        <v>158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0" customHeight="1" x14ac:dyDescent="0.2">
      <c r="A3" s="125" t="s">
        <v>351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ht="30" customHeight="1" x14ac:dyDescent="0.2">
      <c r="A4" s="119" t="s">
        <v>244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21" customHeight="1" x14ac:dyDescent="0.2">
      <c r="A5" s="125" t="s">
        <v>247</v>
      </c>
      <c r="B5" s="125"/>
      <c r="D5" s="125" t="s">
        <v>248</v>
      </c>
      <c r="F5" s="125" t="s">
        <v>249</v>
      </c>
      <c r="H5" s="125" t="s">
        <v>127</v>
      </c>
      <c r="J5" s="125" t="s">
        <v>250</v>
      </c>
      <c r="K5" s="125"/>
      <c r="M5" s="148" t="s">
        <v>245</v>
      </c>
      <c r="O5" s="125" t="s">
        <v>251</v>
      </c>
      <c r="Q5" s="148" t="s">
        <v>246</v>
      </c>
    </row>
    <row r="6" spans="1:17" ht="24.75" customHeight="1" x14ac:dyDescent="0.2">
      <c r="A6" s="127"/>
      <c r="B6" s="127"/>
      <c r="D6" s="127"/>
      <c r="F6" s="127"/>
      <c r="H6" s="127"/>
      <c r="J6" s="127"/>
      <c r="K6" s="127"/>
      <c r="M6" s="129"/>
      <c r="O6" s="127"/>
      <c r="Q6" s="129"/>
    </row>
    <row r="7" spans="1:17" ht="30" customHeight="1" x14ac:dyDescent="0.2">
      <c r="A7" s="124" t="s">
        <v>252</v>
      </c>
      <c r="B7" s="124"/>
      <c r="D7" s="124" t="s">
        <v>252</v>
      </c>
      <c r="E7" s="124"/>
      <c r="F7" s="47" t="s">
        <v>146</v>
      </c>
      <c r="H7" s="61">
        <v>100000</v>
      </c>
      <c r="J7" s="147">
        <v>100000000000</v>
      </c>
      <c r="K7" s="147"/>
      <c r="M7" s="61">
        <v>197622948</v>
      </c>
      <c r="O7" s="61">
        <v>1000000</v>
      </c>
      <c r="Q7" s="62">
        <v>0.38</v>
      </c>
    </row>
    <row r="8" spans="1:17" ht="21" x14ac:dyDescent="0.2">
      <c r="A8" s="63"/>
      <c r="B8" s="63"/>
      <c r="D8" s="63"/>
      <c r="F8" s="12"/>
    </row>
    <row r="9" spans="1:17" ht="21" x14ac:dyDescent="0.2">
      <c r="A9" s="63"/>
      <c r="B9" s="63"/>
      <c r="D9" s="63"/>
      <c r="F9" s="12"/>
    </row>
    <row r="10" spans="1:17" ht="21" x14ac:dyDescent="0.2">
      <c r="A10" s="64"/>
      <c r="B10" s="64"/>
      <c r="D10" s="60"/>
      <c r="F10" s="12"/>
    </row>
    <row r="11" spans="1:17" ht="21" x14ac:dyDescent="0.2">
      <c r="A11" s="64"/>
      <c r="B11" s="64"/>
      <c r="D11" s="64"/>
      <c r="F11" s="12"/>
    </row>
    <row r="12" spans="1:17" ht="21" x14ac:dyDescent="0.2">
      <c r="A12" s="64"/>
      <c r="B12" s="64"/>
      <c r="D12" s="64"/>
      <c r="F12" s="12"/>
    </row>
    <row r="13" spans="1:17" ht="21" x14ac:dyDescent="0.2">
      <c r="A13" s="64"/>
      <c r="B13" s="64"/>
      <c r="D13" s="64"/>
      <c r="F13" s="12"/>
    </row>
    <row r="14" spans="1:17" ht="21" x14ac:dyDescent="0.2">
      <c r="A14" s="64"/>
      <c r="B14" s="64"/>
      <c r="D14" s="64"/>
      <c r="F14" s="12"/>
    </row>
  </sheetData>
  <mergeCells count="15">
    <mergeCell ref="A7:B7"/>
    <mergeCell ref="D7:E7"/>
    <mergeCell ref="J7:K7"/>
    <mergeCell ref="A1:Q1"/>
    <mergeCell ref="A2:Q2"/>
    <mergeCell ref="A3:Q3"/>
    <mergeCell ref="M5:M6"/>
    <mergeCell ref="Q5:Q6"/>
    <mergeCell ref="A4:Q4"/>
    <mergeCell ref="A5:B6"/>
    <mergeCell ref="O5:O6"/>
    <mergeCell ref="J5:K6"/>
    <mergeCell ref="H5:H6"/>
    <mergeCell ref="F5:F6"/>
    <mergeCell ref="D5:D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اوراق</vt:lpstr>
      <vt:lpstr>اوراق مشتقه</vt:lpstr>
      <vt:lpstr>سپرده</vt:lpstr>
      <vt:lpstr>درآمد</vt:lpstr>
      <vt:lpstr>درآمد سرمایه گذاری در سهام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درآمد ناشی از فروش</vt:lpstr>
      <vt:lpstr>درآمد ناشی از تغییر قیمت اوراق</vt:lpstr>
      <vt:lpstr>درآمد اعمال اختیار</vt:lpstr>
      <vt:lpstr>سود سپرده بانکی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Amirhosein Eshtiaghi</dc:creator>
  <dc:description/>
  <cp:lastModifiedBy>Khashayar Dadashi</cp:lastModifiedBy>
  <cp:lastPrinted>2025-05-31T10:51:54Z</cp:lastPrinted>
  <dcterms:created xsi:type="dcterms:W3CDTF">2025-05-24T09:25:15Z</dcterms:created>
  <dcterms:modified xsi:type="dcterms:W3CDTF">2025-07-09T12:40:19Z</dcterms:modified>
</cp:coreProperties>
</file>