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taheri\Desktop\"/>
    </mc:Choice>
  </mc:AlternateContent>
  <xr:revisionPtr revIDLastSave="0" documentId="13_ncr:1_{81AEA6C2-D673-4C7C-B46E-BA1A717BF062}" xr6:coauthVersionLast="47" xr6:coauthVersionMax="47" xr10:uidLastSave="{00000000-0000-0000-0000-000000000000}"/>
  <bookViews>
    <workbookView xWindow="-120" yWindow="-120" windowWidth="29040" windowHeight="15720" tabRatio="929" activeTab="5" xr2:uid="{00000000-000D-0000-FFFF-FFFF00000000}"/>
  </bookViews>
  <sheets>
    <sheet name="صورت وضعیت" sheetId="1" r:id="rId1"/>
    <sheet name="سهام" sheetId="28" r:id="rId2"/>
    <sheet name="اوراق" sheetId="5" r:id="rId3"/>
    <sheet name="اوراق مشتقه" sheetId="3" r:id="rId4"/>
    <sheet name="سپرده" sheetId="7" r:id="rId5"/>
    <sheet name="درآمد" sheetId="8" r:id="rId6"/>
    <sheet name="درآمد سرمایه گذاری در سهام" sheetId="9" r:id="rId7"/>
    <sheet name="درآمد سرمایه گذاری در اوراق به" sheetId="11" r:id="rId8"/>
    <sheet name="مبالغ تخصیصی اوراق" sheetId="12" r:id="rId9"/>
    <sheet name="درآمد سود سپرده" sheetId="22" r:id="rId10"/>
    <sheet name="سایر درآمدها" sheetId="14" r:id="rId11"/>
    <sheet name="درآمد سود سهام" sheetId="15" r:id="rId12"/>
    <sheet name="سود اوراق بهادار" sheetId="17" r:id="rId13"/>
    <sheet name="درآمد ناشی از فروش" sheetId="19" r:id="rId14"/>
    <sheet name="درآمد ناشی از تغییر قیمت اوراق" sheetId="21" r:id="rId15"/>
    <sheet name="سود سپرده بانکی" sheetId="23" r:id="rId16"/>
  </sheets>
  <definedNames>
    <definedName name="_xlnm._FilterDatabase" localSheetId="14" hidden="1">'درآمد ناشی از تغییر قیمت اوراق'!$A$1:$Q$44</definedName>
    <definedName name="_xlnm._FilterDatabase" localSheetId="13" hidden="1">'درآمد ناشی از فروش'!$A$1:$R$10</definedName>
    <definedName name="_xlnm._FilterDatabase" localSheetId="1" hidden="1">سهام!$A$1:$Y$49</definedName>
    <definedName name="_xlnm.Print_Area" localSheetId="2">اوراق!$A$1:$AM$11</definedName>
    <definedName name="_xlnm.Print_Area" localSheetId="3">'اوراق مشتقه'!$A$1:$AU$12</definedName>
    <definedName name="_xlnm.Print_Area" localSheetId="5">درآمد!$A$1:$K$11</definedName>
    <definedName name="_xlnm.Print_Area" localSheetId="7">'درآمد سرمایه گذاری در اوراق به'!$A$1:$R$10</definedName>
    <definedName name="_xlnm.Print_Area" localSheetId="6">'درآمد سرمایه گذاری در سهام'!$A$1:$W$59</definedName>
    <definedName name="_xlnm.Print_Area" localSheetId="9">'درآمد سود سپرده'!$A$1:$K$12</definedName>
    <definedName name="_xlnm.Print_Area" localSheetId="11">'درآمد سود سهام'!$A$1:$T$20</definedName>
    <definedName name="_xlnm.Print_Area" localSheetId="14">'درآمد ناشی از تغییر قیمت اوراق'!$A$1:$R$44</definedName>
    <definedName name="_xlnm.Print_Area" localSheetId="13">'درآمد ناشی از فروش'!$A$1:$Q$42</definedName>
    <definedName name="_xlnm.Print_Area" localSheetId="10">'سایر درآمدها'!$A$1:$G$11</definedName>
    <definedName name="_xlnm.Print_Area" localSheetId="4">سپرده!$A$1:$M$13</definedName>
    <definedName name="_xlnm.Print_Area" localSheetId="1">سهام!$A$1:$Y$49</definedName>
    <definedName name="_xlnm.Print_Area" localSheetId="12">'سود اوراق بهادار'!$A$1:$T$13</definedName>
    <definedName name="_xlnm.Print_Area" localSheetId="0">'صورت وضعیت'!$A$1:$C$25</definedName>
    <definedName name="_xlnm.Print_Area" localSheetId="8">'مبالغ تخصیصی اوراق'!$A$1:$Q$9</definedName>
    <definedName name="_xlnm.Print_Titles" localSheetId="6">'درآمد سرمایه گذاری در سهام'!$5:$7</definedName>
    <definedName name="_xlnm.Print_Titles" localSheetId="14">'درآمد ناشی از تغییر قیمت اوراق'!$5:$6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8" i="9" l="1"/>
  <c r="O58" i="9"/>
  <c r="G58" i="9"/>
  <c r="E58" i="9"/>
  <c r="S54" i="9"/>
  <c r="S55" i="9"/>
  <c r="S56" i="9"/>
  <c r="I38" i="9"/>
  <c r="S38" i="9"/>
  <c r="I41" i="19"/>
  <c r="Q29" i="19" l="1"/>
  <c r="Q9" i="19"/>
  <c r="Q8" i="19"/>
  <c r="Q22" i="19"/>
  <c r="Q17" i="19"/>
  <c r="I29" i="19"/>
  <c r="I8" i="19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58" i="9" s="1"/>
  <c r="S32" i="9"/>
  <c r="S33" i="9"/>
  <c r="S34" i="9"/>
  <c r="S35" i="9"/>
  <c r="S36" i="9"/>
  <c r="S37" i="9"/>
  <c r="S39" i="9"/>
  <c r="S40" i="9"/>
  <c r="S41" i="9"/>
  <c r="S42" i="9"/>
  <c r="S43" i="9"/>
  <c r="S44" i="9"/>
  <c r="S45" i="9"/>
  <c r="S46" i="9"/>
  <c r="S47" i="9"/>
  <c r="S48" i="9"/>
  <c r="S49" i="9"/>
  <c r="S50" i="9"/>
  <c r="S51" i="9"/>
  <c r="S52" i="9"/>
  <c r="S53" i="9"/>
  <c r="S8" i="9"/>
  <c r="I8" i="9"/>
  <c r="M58" i="9"/>
  <c r="C58" i="9"/>
  <c r="L12" i="7"/>
  <c r="J12" i="7"/>
  <c r="H12" i="7"/>
  <c r="D12" i="7"/>
  <c r="F12" i="7"/>
  <c r="M9" i="15"/>
  <c r="M10" i="15"/>
  <c r="M11" i="15"/>
  <c r="M12" i="15"/>
  <c r="M13" i="15"/>
  <c r="M14" i="15"/>
  <c r="M15" i="15"/>
  <c r="M16" i="15"/>
  <c r="M17" i="15"/>
  <c r="M18" i="15"/>
  <c r="M8" i="15"/>
  <c r="S8" i="15"/>
  <c r="S9" i="15"/>
  <c r="S10" i="15"/>
  <c r="S11" i="15"/>
  <c r="S12" i="15"/>
  <c r="S13" i="15"/>
  <c r="S14" i="15"/>
  <c r="S15" i="15"/>
  <c r="S16" i="15"/>
  <c r="S17" i="15"/>
  <c r="S18" i="15"/>
  <c r="S7" i="15"/>
  <c r="O18" i="15"/>
  <c r="F9" i="8"/>
  <c r="F8" i="8"/>
  <c r="Y49" i="28" l="1"/>
  <c r="C10" i="3"/>
  <c r="Q44" i="21"/>
  <c r="Q41" i="19"/>
  <c r="I19" i="15"/>
  <c r="K19" i="15"/>
  <c r="M19" i="15"/>
  <c r="O19" i="15"/>
  <c r="S19" i="15"/>
  <c r="Q19" i="15"/>
  <c r="J19" i="15"/>
  <c r="L19" i="15"/>
  <c r="D11" i="14"/>
  <c r="E11" i="14"/>
  <c r="F11" i="14"/>
  <c r="D58" i="9"/>
  <c r="F58" i="9"/>
  <c r="J58" i="9"/>
  <c r="K58" i="9"/>
  <c r="L58" i="9"/>
  <c r="N58" i="9"/>
  <c r="P58" i="9"/>
  <c r="W49" i="28"/>
  <c r="U14" i="28"/>
  <c r="U58" i="9" l="1"/>
  <c r="I50" i="9"/>
  <c r="I51" i="9"/>
  <c r="I52" i="9"/>
  <c r="I53" i="9"/>
  <c r="I49" i="9"/>
  <c r="I9" i="9"/>
  <c r="I10" i="9"/>
  <c r="O44" i="21"/>
  <c r="M44" i="21"/>
  <c r="K44" i="21"/>
  <c r="I44" i="21"/>
  <c r="G44" i="21"/>
  <c r="E44" i="21"/>
  <c r="C44" i="21"/>
  <c r="I44" i="9" l="1"/>
  <c r="I45" i="9"/>
  <c r="I46" i="9"/>
  <c r="I47" i="9"/>
  <c r="I48" i="9"/>
  <c r="I15" i="9"/>
  <c r="I17" i="9"/>
  <c r="C41" i="19"/>
  <c r="D41" i="19"/>
  <c r="E41" i="19"/>
  <c r="F41" i="19"/>
  <c r="G41" i="19"/>
  <c r="H41" i="19"/>
  <c r="J41" i="19"/>
  <c r="K41" i="19"/>
  <c r="L41" i="19"/>
  <c r="M41" i="19"/>
  <c r="N41" i="19"/>
  <c r="O41" i="19"/>
  <c r="P41" i="19"/>
  <c r="D44" i="21"/>
  <c r="F44" i="21"/>
  <c r="H44" i="21"/>
  <c r="J44" i="21"/>
  <c r="L44" i="21"/>
  <c r="N44" i="21"/>
  <c r="P44" i="21"/>
  <c r="D12" i="22"/>
  <c r="H12" i="22"/>
  <c r="C49" i="28"/>
  <c r="D49" i="28"/>
  <c r="E49" i="28"/>
  <c r="F49" i="28"/>
  <c r="G49" i="28"/>
  <c r="H49" i="28"/>
  <c r="K49" i="28"/>
  <c r="I49" i="28"/>
  <c r="J49" i="28"/>
  <c r="L49" i="28"/>
  <c r="M49" i="28"/>
  <c r="N49" i="28"/>
  <c r="O49" i="28"/>
  <c r="P49" i="28"/>
  <c r="Q49" i="28"/>
  <c r="R49" i="28"/>
  <c r="T49" i="28"/>
  <c r="U49" i="28"/>
  <c r="V49" i="28"/>
  <c r="I43" i="9"/>
  <c r="I41" i="9"/>
  <c r="I40" i="9"/>
  <c r="I39" i="9"/>
  <c r="I36" i="9"/>
  <c r="I35" i="9"/>
  <c r="I34" i="9"/>
  <c r="I33" i="9"/>
  <c r="I32" i="9"/>
  <c r="I27" i="9"/>
  <c r="I28" i="9"/>
  <c r="I29" i="9"/>
  <c r="I30" i="9"/>
  <c r="I31" i="9"/>
  <c r="I24" i="9"/>
  <c r="I25" i="9"/>
  <c r="I26" i="9"/>
  <c r="I20" i="9"/>
  <c r="I21" i="9"/>
  <c r="I22" i="9"/>
  <c r="I13" i="9"/>
  <c r="I14" i="9"/>
  <c r="I18" i="9"/>
  <c r="I12" i="9"/>
  <c r="I11" i="9"/>
  <c r="I37" i="9"/>
  <c r="I16" i="9"/>
  <c r="I19" i="9"/>
  <c r="I42" i="9"/>
  <c r="J10" i="8"/>
  <c r="I23" i="9" l="1"/>
  <c r="I58" i="9" s="1"/>
  <c r="F6" i="8" s="1"/>
  <c r="F10" i="8" s="1"/>
  <c r="C11" i="23" l="1"/>
  <c r="I11" i="23"/>
  <c r="M11" i="23" l="1"/>
  <c r="G11" i="23"/>
  <c r="AJ10" i="5" l="1"/>
  <c r="AB10" i="5"/>
  <c r="Z10" i="5"/>
  <c r="P10" i="5"/>
  <c r="R10" i="5"/>
  <c r="T10" i="5"/>
  <c r="AL10" i="5"/>
  <c r="X10" i="5"/>
  <c r="V10" i="5"/>
  <c r="AH10" i="5"/>
  <c r="H9" i="11" l="1"/>
  <c r="N9" i="11"/>
  <c r="F9" i="11"/>
  <c r="AD10" i="5"/>
  <c r="J8" i="11" l="1"/>
  <c r="M9" i="17"/>
  <c r="D9" i="11" s="1"/>
  <c r="S9" i="17"/>
  <c r="L9" i="11" s="1"/>
  <c r="I9" i="17"/>
  <c r="O9" i="17"/>
  <c r="L6" i="11"/>
  <c r="R8" i="11" l="1"/>
  <c r="P9" i="11"/>
  <c r="K5" i="19"/>
  <c r="J9" i="11"/>
  <c r="K5" i="21"/>
  <c r="O5" i="15"/>
  <c r="O6" i="17"/>
  <c r="R9" i="11" l="1"/>
  <c r="H10" i="8" l="1"/>
</calcChain>
</file>

<file path=xl/sharedStrings.xml><?xml version="1.0" encoding="utf-8"?>
<sst xmlns="http://schemas.openxmlformats.org/spreadsheetml/2006/main" count="455" uniqueCount="172">
  <si>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</si>
  <si>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</si>
  <si>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</si>
  <si>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</si>
  <si>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</si>
  <si>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</si>
  <si>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</si>
  <si>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</si>
  <si>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</si>
  <si>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</si>
  <si>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</si>
  <si>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</si>
  <si>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</si>
  <si>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</si>
  <si>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</si>
  <si>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</si>
  <si>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</si>
  <si>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</si>
  <si>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تعداد اوراق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</si>
  <si>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</si>
  <si>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</si>
  <si>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</si>
  <si>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</si>
  <si>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</si>
  <si>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</si>
  <si>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</si>
  <si>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سپرده های بانکی</t>
  </si>
  <si>
    <t>مبلغ</t>
  </si>
  <si>
    <t>افزایش</t>
  </si>
  <si>
    <t>کاهش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</si>
  <si>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</si>
  <si>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</si>
  <si>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</si>
  <si>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</si>
  <si>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</si>
  <si>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طی ماه</t>
  </si>
  <si>
    <t>سهام</t>
  </si>
  <si>
    <t>درآمد سود سهام</t>
  </si>
  <si>
    <t>درآمد تغییر ارزش</t>
  </si>
  <si>
    <t>درآمد فروش</t>
  </si>
  <si>
    <t>درآمد سود اوراق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</si>
  <si>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</si>
  <si>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</si>
  <si>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</si>
  <si>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</si>
  <si>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</si>
  <si>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</si>
  <si>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</si>
  <si>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</si>
  <si>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</si>
  <si>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</si>
  <si>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</si>
  <si>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</si>
  <si>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</si>
  <si>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</si>
  <si>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</si>
  <si>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</si>
  <si>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</si>
  <si>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</si>
  <si>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</si>
  <si>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</si>
  <si>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</si>
  <si>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</si>
  <si>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</si>
  <si>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</si>
  <si>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</si>
  <si>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</si>
  <si>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از ابتدای سال مالی تا پایان ماه</t>
  </si>
  <si>
    <t>1- سرمایه گذاری ها</t>
  </si>
  <si>
    <t>1-1- سرمایه گذاری در سهام و حق تقدم سهام</t>
  </si>
  <si>
    <t>1-2- سرمایه‌گذاری در اوراق بهادار با درآمد ثابت یا علی‌الحساب</t>
  </si>
  <si>
    <t>1-3- سرمایه‌گذاری در  سپرده‌ بانکی</t>
  </si>
  <si>
    <t>2- درآمد حاصل از سرمایه گذاری ها</t>
  </si>
  <si>
    <t>2-2- درآمد حاصل از سرمایه­گذاری در اوراق بهادار با درآمد ثابت:</t>
  </si>
  <si>
    <t>2-1- درآمد حاصل از سرمایه­گذاری در سهام و حق تقدم سهام</t>
  </si>
  <si>
    <t>از ابتدای سال مالی</t>
  </si>
  <si>
    <t>نام سپرده بانکی</t>
  </si>
  <si>
    <t>درصد سود به میانگین سپرده</t>
  </si>
  <si>
    <t>2-3- درآمد حاصل از سرمایه­گذاری در سپرده بانکی و گواهی سپرده</t>
  </si>
  <si>
    <t>سود سپرده بانکی</t>
  </si>
  <si>
    <t>-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</si>
  <si>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</si>
  <si>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</si>
  <si>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</si>
  <si>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</si>
  <si>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2-4- سایر درآمدها</t>
  </si>
  <si>
    <t>صورت وضعیت پرتفوی - سورنا فود</t>
  </si>
  <si>
    <t xml:space="preserve">صندوق سرمایه گذاری بخشی صنایع سورنا  </t>
  </si>
  <si>
    <t>صندوق سرمایه گذاری بخشی صنایع سورنا - سورنا فود</t>
  </si>
  <si>
    <t>بهار رز عالیس چناران</t>
  </si>
  <si>
    <t>تولیدی‌مهرام‌</t>
  </si>
  <si>
    <t>گروه کارخانجات صنعتی تبرک</t>
  </si>
  <si>
    <t>صنعتی زر ماکارون</t>
  </si>
  <si>
    <t>سیمرغ</t>
  </si>
  <si>
    <t>سالمین‌</t>
  </si>
  <si>
    <t>فرآورده های دامی ولبنی دالاهو</t>
  </si>
  <si>
    <t>فروشگاههای زنجیره ای افق کوروش</t>
  </si>
  <si>
    <t>صنعتی‌ بهشهر</t>
  </si>
  <si>
    <t>شیرپاستوریزه‌پگاه‌اصفهان‌</t>
  </si>
  <si>
    <t>کشت و صنعت جوین</t>
  </si>
  <si>
    <t>پاکدیس</t>
  </si>
  <si>
    <t>اقتصادی و خودکفایی آزادگان</t>
  </si>
  <si>
    <t>نشاسته و گلوکز آردینه</t>
  </si>
  <si>
    <t>پگاه‌آذربایجان‌غربی‌</t>
  </si>
  <si>
    <t>کشاورزی و دامپروری بینالود</t>
  </si>
  <si>
    <t>دشت‌ مرغاب‌</t>
  </si>
  <si>
    <t>سپید ماکیان</t>
  </si>
  <si>
    <t>شیر پاستوریزه پگاه گلپایگان</t>
  </si>
  <si>
    <t>صنعت غذایی کورش</t>
  </si>
  <si>
    <t>شیر پاستوریزه پگاه فارس</t>
  </si>
  <si>
    <t>ویتانا</t>
  </si>
  <si>
    <t>شوکو پارس</t>
  </si>
  <si>
    <t>کشت‌ و صنعت‌ چین‌ چین</t>
  </si>
  <si>
    <t>کشت‌وصنعت‌پیاذر</t>
  </si>
  <si>
    <t>شیر پاستوریزه پگاه گلستان</t>
  </si>
  <si>
    <t>توسعه نیشکر و  صنایع جانبی</t>
  </si>
  <si>
    <t>صنعتی مینو</t>
  </si>
  <si>
    <t>بهنوش‌ ایران‌</t>
  </si>
  <si>
    <t>صنعتی بهپاک</t>
  </si>
  <si>
    <t>سایر درآمدها</t>
  </si>
  <si>
    <t>کشت و صنعت بین الملل چین چین</t>
  </si>
  <si>
    <t>1403/12/07</t>
  </si>
  <si>
    <t>1403/12/12</t>
  </si>
  <si>
    <t>1403/12/22</t>
  </si>
  <si>
    <t>1403/12/20</t>
  </si>
  <si>
    <t>درآمد حاصل از سرمایه گذاری در سهام و حق تقدم سهام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</si>
  <si>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</si>
  <si>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</si>
  <si>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2-1</t>
  </si>
  <si>
    <t>2-2</t>
  </si>
  <si>
    <t>2-3</t>
  </si>
  <si>
    <t>تعدیل کارمزد کارگزار</t>
  </si>
  <si>
    <t>فنرسازی‌خاور</t>
  </si>
  <si>
    <t>آلومینای ایران</t>
  </si>
  <si>
    <t>1404/01/31</t>
  </si>
  <si>
    <t>بانک تجارت</t>
  </si>
  <si>
    <t>گروه سرمایه گذاری لقمان</t>
  </si>
  <si>
    <t>مدیریت انرژی امید  تابان هور</t>
  </si>
  <si>
    <t>کشت و صنعت شهداب ناب خراسان</t>
  </si>
  <si>
    <t>بیسکویت‌  گرجی‌</t>
  </si>
  <si>
    <t>پارس‌ مینو</t>
  </si>
  <si>
    <t>سرمایه گذاری مهر</t>
  </si>
  <si>
    <t>کشت و دامداری فکا</t>
  </si>
  <si>
    <t>گروه سرمایه گذاری میراث فرهنگی</t>
  </si>
  <si>
    <t>کشت وصنعت بهاران گلبهار خراسان</t>
  </si>
  <si>
    <t>ح . دشت‌ مرغاب‌</t>
  </si>
  <si>
    <t>1404/02/31</t>
  </si>
  <si>
    <t>سپرده کوتاه مدت بانک خاورمیانه نیایش</t>
  </si>
  <si>
    <t>سپرده کوتاه مدت بانک پاسارگاد جهان کودک</t>
  </si>
  <si>
    <t>سپرده کوتاه مدت بانک ملی بورس اوراق بهادار</t>
  </si>
  <si>
    <t>سپرده کوتاه مدت بانک دی حافظ</t>
  </si>
  <si>
    <t>کارخانجات‌تولیدی‌شیشه‌رازی‌</t>
  </si>
  <si>
    <t>کشتیرانی جمهوری اسلامی ایران</t>
  </si>
  <si>
    <t>گلوکوزان‌</t>
  </si>
  <si>
    <t>پالایش نفت اصفهان</t>
  </si>
  <si>
    <t>برای ماه منتهی به 1404/03/31</t>
  </si>
  <si>
    <t>بینالود</t>
  </si>
  <si>
    <t>پگاه فارس</t>
  </si>
  <si>
    <t>مخابرات ایران</t>
  </si>
  <si>
    <t>1404/03/31</t>
  </si>
  <si>
    <t>معین برای سایر درآمدهای تنزیل سود بانک</t>
  </si>
  <si>
    <t>1404/03/03</t>
  </si>
  <si>
    <t>1404/03/18</t>
  </si>
  <si>
    <t>1404/03/25</t>
  </si>
  <si>
    <t>1404/03/22</t>
  </si>
  <si>
    <t>توسعه نیشکر و صنایع جانبی</t>
  </si>
  <si>
    <t>برای ماه منتهی به 1403/03/31</t>
  </si>
  <si>
    <t>توسعه‌ صنایع‌ بهشهر</t>
  </si>
  <si>
    <t>سپرده کوتاه‌مدت بانک پاسارگاد جهان کودک</t>
  </si>
  <si>
    <t>مدیریت انرژی امید تابان هور</t>
  </si>
  <si>
    <t>2-4</t>
  </si>
  <si>
    <t>آلومینیای ایران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</si>
</sst>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2"/>
      <color theme="1"/>
      <name val="B Nazanin"/>
      <charset val="178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0062AC"/>
      <name val="B Titr"/>
      <charset val="178"/>
    </font>
    <font>
      <b/>
      <sz val="12"/>
      <color rgb="FF000000"/>
      <name val="Arial"/>
      <family val="2"/>
    </font>
    <font>
      <sz val="11"/>
      <color rgb="FF262626"/>
      <name val="IRANSans"/>
      <family val="2"/>
    </font>
    <font>
      <sz val="12"/>
      <color rgb="FFFF0000"/>
      <name val="B Nazanin"/>
      <charset val="178"/>
    </font>
    <font>
      <b/>
      <sz val="12"/>
      <color rgb="FFFF0000"/>
      <name val="B Nazanin"/>
      <charset val="178"/>
    </font>
    <font>
      <sz val="12"/>
      <name val="B Nazanin"/>
      <charset val="178"/>
    </font>
    <font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b/>
      <sz val="12"/>
      <name val="B Nazanin"/>
      <charset val="178"/>
    </font>
    <font>
      <sz val="10"/>
      <name val="Arial"/>
      <family val="2"/>
    </font>
    <font>
      <sz val="10"/>
      <color rgb="FFFF0000"/>
      <name val="Arial"/>
      <family val="2"/>
    </font>
    <font>
      <sz val="12"/>
      <color rgb="FF000000"/>
      <name val="Microsoft Sans Serif"/>
      <family val="2"/>
    </font>
    <font>
      <b/>
      <sz val="10"/>
      <color rgb="FF000000"/>
      <name val="Arial"/>
      <family val="2"/>
    </font>
    <font>
      <b/>
      <sz val="12"/>
      <color rgb="FFEE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0"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center"/>
    </xf>
    <xf numFmtId="37" fontId="9" fillId="0" borderId="0" xfId="0" applyNumberFormat="1" applyFont="1" applyAlignment="1">
      <alignment horizontal="center"/>
    </xf>
    <xf numFmtId="37" fontId="3" fillId="0" borderId="5" xfId="0" applyNumberFormat="1" applyFont="1" applyBorder="1" applyAlignment="1">
      <alignment horizontal="center" vertical="top"/>
    </xf>
    <xf numFmtId="0" fontId="9" fillId="0" borderId="0" xfId="0" applyFont="1" applyAlignment="1">
      <alignment horizontal="left"/>
    </xf>
    <xf numFmtId="3" fontId="0" fillId="0" borderId="0" xfId="0" applyNumberFormat="1" applyAlignment="1">
      <alignment horizontal="left"/>
    </xf>
    <xf numFmtId="3" fontId="10" fillId="0" borderId="0" xfId="0" applyNumberFormat="1" applyFont="1" applyAlignment="1">
      <alignment horizontal="left"/>
    </xf>
    <xf numFmtId="10" fontId="6" fillId="0" borderId="0" xfId="0" applyNumberFormat="1" applyFont="1" applyAlignment="1">
      <alignment horizontal="left"/>
    </xf>
    <xf numFmtId="10" fontId="7" fillId="0" borderId="0" xfId="0" applyNumberFormat="1" applyFont="1" applyAlignment="1">
      <alignment horizontal="left"/>
    </xf>
    <xf numFmtId="10" fontId="0" fillId="0" borderId="0" xfId="0" applyNumberFormat="1" applyAlignment="1">
      <alignment horizontal="left"/>
    </xf>
    <xf numFmtId="0" fontId="6" fillId="0" borderId="2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top"/>
    </xf>
    <xf numFmtId="10" fontId="6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7" fontId="1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7" fontId="9" fillId="0" borderId="0" xfId="0" applyNumberFormat="1" applyFont="1" applyAlignment="1">
      <alignment horizontal="center" vertical="center"/>
    </xf>
    <xf numFmtId="37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37" fontId="12" fillId="0" borderId="5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 readingOrder="2"/>
    </xf>
    <xf numFmtId="0" fontId="3" fillId="0" borderId="6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3" fontId="0" fillId="2" borderId="0" xfId="0" applyNumberFormat="1" applyFill="1" applyAlignment="1">
      <alignment horizontal="left"/>
    </xf>
    <xf numFmtId="37" fontId="4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3" fontId="4" fillId="2" borderId="0" xfId="0" applyNumberFormat="1" applyFont="1" applyFill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6" fillId="2" borderId="0" xfId="0" applyNumberFormat="1" applyFont="1" applyFill="1" applyAlignment="1">
      <alignment horizontal="left"/>
    </xf>
    <xf numFmtId="3" fontId="3" fillId="2" borderId="5" xfId="0" applyNumberFormat="1" applyFont="1" applyFill="1" applyBorder="1" applyAlignment="1">
      <alignment horizontal="center" vertical="center"/>
    </xf>
    <xf numFmtId="37" fontId="3" fillId="2" borderId="5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6" fillId="0" borderId="0" xfId="0" applyNumberFormat="1" applyFont="1" applyAlignment="1">
      <alignment horizontal="left"/>
    </xf>
    <xf numFmtId="37" fontId="0" fillId="2" borderId="0" xfId="0" applyNumberFormat="1" applyFill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left"/>
    </xf>
    <xf numFmtId="37" fontId="3" fillId="2" borderId="5" xfId="0" applyNumberFormat="1" applyFont="1" applyFill="1" applyBorder="1" applyAlignment="1">
      <alignment horizontal="center" vertical="top"/>
    </xf>
    <xf numFmtId="37" fontId="9" fillId="2" borderId="0" xfId="0" applyNumberFormat="1" applyFont="1" applyFill="1" applyAlignment="1">
      <alignment horizontal="center"/>
    </xf>
    <xf numFmtId="0" fontId="15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wrapText="1"/>
    </xf>
    <xf numFmtId="0" fontId="0" fillId="2" borderId="0" xfId="0" applyFill="1"/>
    <xf numFmtId="3" fontId="16" fillId="2" borderId="0" xfId="0" applyNumberFormat="1" applyFont="1" applyFill="1" applyAlignment="1">
      <alignment wrapText="1"/>
    </xf>
    <xf numFmtId="0" fontId="0" fillId="2" borderId="0" xfId="0" applyFill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/>
    <xf numFmtId="0" fontId="3" fillId="0" borderId="0" xfId="0" applyFont="1" applyAlignment="1">
      <alignment vertical="center"/>
    </xf>
    <xf numFmtId="0" fontId="6" fillId="2" borderId="0" xfId="0" applyFont="1" applyFill="1" applyAlignment="1">
      <alignment horizontal="right" vertical="center"/>
    </xf>
    <xf numFmtId="10" fontId="6" fillId="2" borderId="0" xfId="0" applyNumberFormat="1" applyFont="1" applyFill="1" applyAlignment="1">
      <alignment horizontal="right"/>
    </xf>
    <xf numFmtId="3" fontId="6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right" vertical="center"/>
    </xf>
    <xf numFmtId="10" fontId="7" fillId="2" borderId="0" xfId="0" applyNumberFormat="1" applyFont="1" applyFill="1" applyAlignment="1">
      <alignment horizontal="right"/>
    </xf>
    <xf numFmtId="3" fontId="7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3" fillId="2" borderId="0" xfId="0" applyFont="1" applyFill="1" applyAlignment="1">
      <alignment horizontal="right" vertical="center" wrapText="1"/>
    </xf>
    <xf numFmtId="10" fontId="0" fillId="2" borderId="0" xfId="0" applyNumberFormat="1" applyFill="1" applyAlignment="1">
      <alignment horizontal="right"/>
    </xf>
    <xf numFmtId="3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10" fontId="4" fillId="2" borderId="0" xfId="0" applyNumberFormat="1" applyFont="1" applyFill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1" fontId="6" fillId="0" borderId="0" xfId="0" applyNumberFormat="1" applyFont="1" applyAlignment="1">
      <alignment horizontal="left"/>
    </xf>
    <xf numFmtId="1" fontId="7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left" wrapText="1"/>
    </xf>
    <xf numFmtId="1" fontId="0" fillId="0" borderId="0" xfId="0" applyNumberFormat="1" applyAlignment="1">
      <alignment horizontal="left"/>
    </xf>
    <xf numFmtId="3" fontId="21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center" vertical="top"/>
    </xf>
    <xf numFmtId="3" fontId="3" fillId="0" borderId="8" xfId="0" applyNumberFormat="1" applyFont="1" applyBorder="1" applyAlignment="1">
      <alignment horizontal="center" vertical="top"/>
    </xf>
    <xf numFmtId="38" fontId="3" fillId="2" borderId="10" xfId="0" applyNumberFormat="1" applyFont="1" applyFill="1" applyBorder="1" applyAlignment="1">
      <alignment horizontal="center" vertical="center"/>
    </xf>
    <xf numFmtId="38" fontId="0" fillId="2" borderId="0" xfId="0" applyNumberForma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16" fillId="2" borderId="0" xfId="0" applyNumberFormat="1" applyFont="1" applyFill="1" applyAlignment="1">
      <alignment wrapText="1"/>
    </xf>
    <xf numFmtId="3" fontId="7" fillId="0" borderId="0" xfId="0" applyNumberFormat="1" applyFont="1" applyAlignment="1">
      <alignment horizontal="left"/>
    </xf>
    <xf numFmtId="3" fontId="9" fillId="0" borderId="0" xfId="0" applyNumberFormat="1" applyFont="1" applyAlignment="1">
      <alignment horizontal="left"/>
    </xf>
    <xf numFmtId="0" fontId="4" fillId="2" borderId="0" xfId="0" applyFont="1" applyFill="1" applyAlignment="1">
      <alignment horizontal="center" vertical="center"/>
    </xf>
    <xf numFmtId="9" fontId="4" fillId="2" borderId="0" xfId="0" applyNumberFormat="1" applyFont="1" applyFill="1" applyAlignment="1">
      <alignment horizontal="center" vertical="center"/>
    </xf>
    <xf numFmtId="1" fontId="6" fillId="2" borderId="0" xfId="0" applyNumberFormat="1" applyFont="1" applyFill="1" applyAlignment="1">
      <alignment horizontal="left"/>
    </xf>
    <xf numFmtId="9" fontId="4" fillId="0" borderId="7" xfId="0" applyNumberFormat="1" applyFont="1" applyBorder="1" applyAlignment="1">
      <alignment horizontal="center" vertical="center" wrapText="1" readingOrder="2"/>
    </xf>
    <xf numFmtId="3" fontId="16" fillId="0" borderId="0" xfId="0" applyNumberFormat="1" applyFont="1" applyAlignment="1">
      <alignment horizontal="center" vertical="center" wrapText="1"/>
    </xf>
    <xf numFmtId="3" fontId="0" fillId="0" borderId="0" xfId="0" applyNumberFormat="1"/>
    <xf numFmtId="38" fontId="3" fillId="2" borderId="5" xfId="0" applyNumberFormat="1" applyFont="1" applyFill="1" applyBorder="1" applyAlignment="1">
      <alignment horizontal="center" vertical="top"/>
    </xf>
    <xf numFmtId="9" fontId="3" fillId="0" borderId="5" xfId="0" applyNumberFormat="1" applyFont="1" applyBorder="1" applyAlignment="1">
      <alignment horizontal="center" vertical="top"/>
    </xf>
    <xf numFmtId="10" fontId="9" fillId="0" borderId="0" xfId="0" applyNumberFormat="1" applyFont="1" applyAlignment="1">
      <alignment horizontal="center"/>
    </xf>
    <xf numFmtId="37" fontId="7" fillId="0" borderId="0" xfId="0" applyNumberFormat="1" applyFont="1" applyAlignment="1">
      <alignment horizont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5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10" fontId="18" fillId="2" borderId="3" xfId="0" applyNumberFormat="1" applyFont="1" applyFill="1" applyBorder="1" applyAlignment="1">
      <alignment horizontal="center" vertical="center" wrapText="1"/>
    </xf>
    <xf numFmtId="10" fontId="19" fillId="2" borderId="0" xfId="0" applyNumberFormat="1" applyFont="1" applyFill="1" applyAlignment="1">
      <alignment horizontal="center" vertical="center"/>
    </xf>
    <xf numFmtId="0" fontId="6" fillId="2" borderId="0" xfId="0" applyFont="1" applyFill="1"/>
    <xf numFmtId="10" fontId="6" fillId="2" borderId="0" xfId="0" applyNumberFormat="1" applyFont="1" applyFill="1"/>
    <xf numFmtId="0" fontId="4" fillId="2" borderId="2" xfId="0" applyFont="1" applyFill="1" applyBorder="1"/>
    <xf numFmtId="0" fontId="4" fillId="2" borderId="2" xfId="0" applyFont="1" applyFill="1" applyBorder="1" applyAlignment="1">
      <alignment horizontal="left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/>
    </xf>
    <xf numFmtId="10" fontId="13" fillId="0" borderId="2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37" fontId="4" fillId="2" borderId="0" xfId="0" applyNumberFormat="1" applyFont="1" applyFill="1" applyAlignment="1">
      <alignment horizontal="right" vertical="center"/>
    </xf>
    <xf numFmtId="37" fontId="6" fillId="2" borderId="0" xfId="0" applyNumberFormat="1" applyFont="1" applyFill="1" applyAlignment="1">
      <alignment horizontal="right" vertical="center"/>
    </xf>
    <xf numFmtId="38" fontId="5" fillId="2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center" readingOrder="2"/>
    </xf>
    <xf numFmtId="0" fontId="3" fillId="0" borderId="10" xfId="0" applyFont="1" applyBorder="1" applyAlignment="1">
      <alignment horizontal="center" vertical="center" wrapText="1" readingOrder="2"/>
    </xf>
    <xf numFmtId="0" fontId="6" fillId="0" borderId="2" xfId="0" applyFont="1" applyBorder="1" applyAlignment="1">
      <alignment horizontal="center" readingOrder="2"/>
    </xf>
    <xf numFmtId="0" fontId="3" fillId="0" borderId="3" xfId="0" applyFont="1" applyBorder="1" applyAlignment="1">
      <alignment horizontal="center" vertical="center" wrapText="1" readingOrder="2"/>
    </xf>
    <xf numFmtId="0" fontId="3" fillId="2" borderId="3" xfId="0" applyFont="1" applyFill="1" applyBorder="1" applyAlignment="1">
      <alignment horizontal="center" vertical="center" wrapText="1" readingOrder="2"/>
    </xf>
    <xf numFmtId="0" fontId="6" fillId="2" borderId="2" xfId="0" applyFont="1" applyFill="1" applyBorder="1" applyAlignment="1">
      <alignment horizontal="center" readingOrder="2"/>
    </xf>
    <xf numFmtId="38" fontId="3" fillId="2" borderId="3" xfId="0" applyNumberFormat="1" applyFont="1" applyFill="1" applyBorder="1" applyAlignment="1">
      <alignment horizontal="center" vertical="center" wrapText="1" readingOrder="2"/>
    </xf>
    <xf numFmtId="37" fontId="4" fillId="2" borderId="0" xfId="0" applyNumberFormat="1" applyFont="1" applyFill="1" applyAlignment="1">
      <alignment horizontal="center" vertical="center" readingOrder="2"/>
    </xf>
    <xf numFmtId="37" fontId="6" fillId="2" borderId="0" xfId="0" applyNumberFormat="1" applyFont="1" applyFill="1" applyAlignment="1">
      <alignment horizontal="center" vertical="center" readingOrder="2"/>
    </xf>
    <xf numFmtId="37" fontId="4" fillId="2" borderId="2" xfId="0" applyNumberFormat="1" applyFont="1" applyFill="1" applyBorder="1" applyAlignment="1">
      <alignment horizontal="center" vertical="center" readingOrder="2"/>
    </xf>
    <xf numFmtId="38" fontId="5" fillId="2" borderId="0" xfId="0" applyNumberFormat="1" applyFont="1" applyFill="1" applyAlignment="1">
      <alignment horizontal="center" vertical="center" readingOrder="2"/>
    </xf>
    <xf numFmtId="38" fontId="5" fillId="2" borderId="2" xfId="0" applyNumberFormat="1" applyFont="1" applyFill="1" applyBorder="1" applyAlignment="1">
      <alignment horizontal="center" vertical="center" readingOrder="2"/>
    </xf>
    <xf numFmtId="37" fontId="13" fillId="2" borderId="0" xfId="0" applyNumberFormat="1" applyFont="1" applyFill="1" applyAlignment="1">
      <alignment horizontal="center" vertical="center" readingOrder="2"/>
    </xf>
    <xf numFmtId="37" fontId="17" fillId="2" borderId="0" xfId="0" applyNumberFormat="1" applyFont="1" applyFill="1" applyAlignment="1">
      <alignment horizontal="center" vertical="center" readingOrder="2"/>
    </xf>
    <xf numFmtId="0" fontId="0" fillId="0" borderId="0" xfId="0" applyAlignment="1">
      <alignment horizontal="center" readingOrder="2"/>
    </xf>
    <xf numFmtId="0" fontId="0" fillId="2" borderId="0" xfId="0" applyFill="1" applyAlignment="1">
      <alignment horizontal="center" readingOrder="2"/>
    </xf>
    <xf numFmtId="38" fontId="0" fillId="2" borderId="0" xfId="0" applyNumberFormat="1" applyFill="1" applyAlignment="1">
      <alignment horizontal="center" readingOrder="2"/>
    </xf>
    <xf numFmtId="37" fontId="6" fillId="2" borderId="0" xfId="0" applyNumberFormat="1" applyFont="1" applyFill="1" applyAlignment="1">
      <alignment horizontal="center" vertical="center"/>
    </xf>
    <xf numFmtId="38" fontId="4" fillId="2" borderId="2" xfId="0" applyNumberFormat="1" applyFont="1" applyFill="1" applyBorder="1" applyAlignment="1">
      <alignment horizontal="center" vertical="center"/>
    </xf>
    <xf numFmtId="37" fontId="4" fillId="2" borderId="2" xfId="0" applyNumberFormat="1" applyFont="1" applyFill="1" applyBorder="1" applyAlignment="1">
      <alignment horizontal="center" vertical="center"/>
    </xf>
    <xf numFmtId="37" fontId="5" fillId="2" borderId="2" xfId="0" applyNumberFormat="1" applyFont="1" applyFill="1" applyBorder="1" applyAlignment="1">
      <alignment horizontal="center" vertical="center"/>
    </xf>
    <xf numFmtId="37" fontId="14" fillId="2" borderId="0" xfId="0" applyNumberFormat="1" applyFont="1" applyFill="1" applyAlignment="1">
      <alignment horizontal="center" vertical="center"/>
    </xf>
    <xf numFmtId="37" fontId="13" fillId="2" borderId="2" xfId="0" applyNumberFormat="1" applyFont="1" applyFill="1" applyBorder="1" applyAlignment="1">
      <alignment horizontal="center" vertical="center"/>
    </xf>
    <xf numFmtId="10" fontId="3" fillId="0" borderId="8" xfId="0" applyNumberFormat="1" applyFont="1" applyBorder="1" applyAlignment="1">
      <alignment horizontal="center" vertical="top"/>
    </xf>
    <xf numFmtId="10" fontId="4" fillId="2" borderId="0" xfId="0" applyNumberFormat="1" applyFont="1" applyFill="1" applyAlignment="1">
      <alignment horizontal="left"/>
    </xf>
    <xf numFmtId="3" fontId="4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vertical="center" wrapText="1"/>
    </xf>
    <xf numFmtId="10" fontId="13" fillId="0" borderId="0" xfId="0" applyNumberFormat="1" applyFont="1" applyAlignment="1">
      <alignment horizontal="center" vertical="center"/>
    </xf>
    <xf numFmtId="10" fontId="13" fillId="2" borderId="2" xfId="0" applyNumberFormat="1" applyFont="1" applyFill="1" applyBorder="1" applyAlignment="1">
      <alignment horizontal="center" vertical="top"/>
    </xf>
    <xf numFmtId="10" fontId="13" fillId="2" borderId="0" xfId="0" applyNumberFormat="1" applyFont="1" applyFill="1" applyAlignment="1">
      <alignment horizontal="center" vertical="top"/>
    </xf>
    <xf numFmtId="10" fontId="18" fillId="2" borderId="5" xfId="0" applyNumberFormat="1" applyFont="1" applyFill="1" applyBorder="1" applyAlignment="1">
      <alignment horizontal="center" vertical="top"/>
    </xf>
    <xf numFmtId="10" fontId="13" fillId="0" borderId="0" xfId="0" applyNumberFormat="1" applyFont="1" applyAlignment="1">
      <alignment horizontal="center" vertical="top"/>
    </xf>
    <xf numFmtId="38" fontId="13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3" fillId="2" borderId="0" xfId="0" applyNumberFormat="1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38" fontId="4" fillId="2" borderId="0" xfId="0" applyNumberFormat="1" applyFont="1" applyFill="1" applyAlignment="1">
      <alignment horizontal="center" vertical="center"/>
    </xf>
    <xf numFmtId="10" fontId="13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10" fontId="16" fillId="2" borderId="0" xfId="0" applyNumberFormat="1" applyFont="1" applyFill="1" applyAlignment="1">
      <alignment horizontal="center" vertical="center" wrapText="1"/>
    </xf>
    <xf numFmtId="10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10" fontId="4" fillId="2" borderId="0" xfId="0" applyNumberFormat="1" applyFont="1" applyFill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top"/>
    </xf>
    <xf numFmtId="4" fontId="6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left"/>
    </xf>
    <xf numFmtId="4" fontId="4" fillId="0" borderId="0" xfId="0" applyNumberFormat="1" applyFont="1" applyAlignment="1">
      <alignment horizontal="center" vertical="top"/>
    </xf>
    <xf numFmtId="4" fontId="0" fillId="0" borderId="0" xfId="0" applyNumberFormat="1" applyAlignment="1">
      <alignment horizontal="left"/>
    </xf>
    <xf numFmtId="10" fontId="10" fillId="0" borderId="0" xfId="0" applyNumberFormat="1" applyFont="1" applyAlignment="1">
      <alignment horizontal="left"/>
    </xf>
    <xf numFmtId="0" fontId="22" fillId="2" borderId="0" xfId="0" applyFont="1" applyFill="1" applyAlignment="1">
      <alignment horizontal="left"/>
    </xf>
    <xf numFmtId="37" fontId="18" fillId="2" borderId="11" xfId="0" applyNumberFormat="1" applyFont="1" applyFill="1" applyBorder="1" applyAlignment="1">
      <alignment horizontal="center" vertical="center" readingOrder="2"/>
    </xf>
    <xf numFmtId="37" fontId="18" fillId="2" borderId="0" xfId="0" applyNumberFormat="1" applyFont="1" applyFill="1" applyAlignment="1">
      <alignment horizontal="center" vertical="center" readingOrder="2"/>
    </xf>
    <xf numFmtId="0" fontId="3" fillId="2" borderId="0" xfId="0" applyFont="1" applyFill="1" applyAlignment="1">
      <alignment vertical="center"/>
    </xf>
    <xf numFmtId="0" fontId="22" fillId="0" borderId="0" xfId="0" applyFont="1" applyAlignment="1">
      <alignment horizontal="left"/>
    </xf>
    <xf numFmtId="37" fontId="3" fillId="2" borderId="11" xfId="0" applyNumberFormat="1" applyFont="1" applyFill="1" applyBorder="1" applyAlignment="1">
      <alignment horizontal="center" vertical="center" readingOrder="2"/>
    </xf>
    <xf numFmtId="37" fontId="3" fillId="2" borderId="0" xfId="0" applyNumberFormat="1" applyFont="1" applyFill="1" applyAlignment="1">
      <alignment horizontal="center" vertical="center" readingOrder="2"/>
    </xf>
    <xf numFmtId="0" fontId="22" fillId="0" borderId="0" xfId="0" applyFont="1"/>
    <xf numFmtId="3" fontId="15" fillId="0" borderId="0" xfId="0" applyNumberFormat="1" applyFont="1" applyAlignment="1">
      <alignment horizontal="center" vertical="center" wrapText="1"/>
    </xf>
    <xf numFmtId="3" fontId="6" fillId="2" borderId="0" xfId="0" applyNumberFormat="1" applyFont="1" applyFill="1" applyAlignment="1">
      <alignment horizontal="right" vertical="center"/>
    </xf>
    <xf numFmtId="3" fontId="0" fillId="2" borderId="0" xfId="0" applyNumberFormat="1" applyFill="1"/>
    <xf numFmtId="3" fontId="22" fillId="0" borderId="0" xfId="0" applyNumberFormat="1" applyFont="1"/>
    <xf numFmtId="0" fontId="3" fillId="2" borderId="10" xfId="0" applyFont="1" applyFill="1" applyBorder="1" applyAlignment="1">
      <alignment horizontal="center" vertical="center" wrapText="1" readingOrder="2"/>
    </xf>
    <xf numFmtId="0" fontId="14" fillId="0" borderId="0" xfId="0" applyFont="1" applyAlignment="1">
      <alignment horizontal="center" vertical="center"/>
    </xf>
    <xf numFmtId="37" fontId="12" fillId="2" borderId="0" xfId="0" applyNumberFormat="1" applyFont="1" applyFill="1" applyAlignment="1">
      <alignment horizontal="center" vertical="center"/>
    </xf>
    <xf numFmtId="10" fontId="18" fillId="2" borderId="0" xfId="0" applyNumberFormat="1" applyFont="1" applyFill="1" applyAlignment="1">
      <alignment horizontal="center" vertical="center" wrapText="1"/>
    </xf>
    <xf numFmtId="10" fontId="5" fillId="2" borderId="0" xfId="0" applyNumberFormat="1" applyFont="1" applyFill="1" applyAlignment="1">
      <alignment horizontal="center" vertical="top"/>
    </xf>
    <xf numFmtId="10" fontId="5" fillId="2" borderId="0" xfId="0" applyNumberFormat="1" applyFont="1" applyFill="1" applyAlignment="1">
      <alignment horizontal="center" vertical="center"/>
    </xf>
    <xf numFmtId="10" fontId="11" fillId="2" borderId="0" xfId="0" applyNumberFormat="1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38" fontId="3" fillId="2" borderId="11" xfId="0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horizontal="right" vertical="center"/>
    </xf>
    <xf numFmtId="10" fontId="22" fillId="2" borderId="0" xfId="0" applyNumberFormat="1" applyFont="1" applyFill="1" applyAlignment="1">
      <alignment horizontal="right"/>
    </xf>
    <xf numFmtId="3" fontId="22" fillId="2" borderId="0" xfId="0" applyNumberFormat="1" applyFont="1" applyFill="1" applyAlignment="1">
      <alignment horizontal="right"/>
    </xf>
    <xf numFmtId="0" fontId="22" fillId="2" borderId="0" xfId="0" applyFont="1" applyFill="1" applyAlignment="1">
      <alignment horizontal="right"/>
    </xf>
    <xf numFmtId="10" fontId="9" fillId="2" borderId="0" xfId="0" applyNumberFormat="1" applyFont="1" applyFill="1"/>
    <xf numFmtId="0" fontId="9" fillId="2" borderId="0" xfId="0" applyFont="1" applyFill="1"/>
    <xf numFmtId="10" fontId="6" fillId="2" borderId="0" xfId="0" applyNumberFormat="1" applyFont="1" applyFill="1" applyAlignment="1">
      <alignment horizontal="center" vertical="center"/>
    </xf>
    <xf numFmtId="10" fontId="7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/>
    </xf>
    <xf numFmtId="10" fontId="22" fillId="2" borderId="0" xfId="0" applyNumberFormat="1" applyFont="1" applyFill="1" applyAlignment="1">
      <alignment horizontal="center" vertical="center"/>
    </xf>
    <xf numFmtId="9" fontId="5" fillId="2" borderId="11" xfId="0" applyNumberFormat="1" applyFont="1" applyFill="1" applyBorder="1" applyAlignment="1">
      <alignment horizontal="center" vertical="center"/>
    </xf>
    <xf numFmtId="10" fontId="13" fillId="2" borderId="0" xfId="0" applyNumberFormat="1" applyFont="1" applyFill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top"/>
    </xf>
    <xf numFmtId="37" fontId="7" fillId="2" borderId="0" xfId="0" applyNumberFormat="1" applyFont="1" applyFill="1" applyAlignment="1">
      <alignment horizontal="center"/>
    </xf>
    <xf numFmtId="10" fontId="5" fillId="2" borderId="2" xfId="0" applyNumberFormat="1" applyFont="1" applyFill="1" applyBorder="1" applyAlignment="1">
      <alignment horizontal="center" vertical="top"/>
    </xf>
    <xf numFmtId="10" fontId="6" fillId="2" borderId="0" xfId="0" applyNumberFormat="1" applyFont="1" applyFill="1" applyAlignment="1">
      <alignment horizontal="center"/>
    </xf>
    <xf numFmtId="10" fontId="6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 vertical="top"/>
    </xf>
    <xf numFmtId="3" fontId="10" fillId="2" borderId="0" xfId="0" applyNumberFormat="1" applyFont="1" applyFill="1" applyAlignment="1">
      <alignment horizontal="left"/>
    </xf>
    <xf numFmtId="3" fontId="4" fillId="0" borderId="2" xfId="0" applyNumberFormat="1" applyFont="1" applyBorder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18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0" fontId="3" fillId="0" borderId="2" xfId="0" applyNumberFormat="1" applyFont="1" applyBorder="1" applyAlignment="1">
      <alignment horizontal="center" vertical="center" wrapText="1"/>
    </xf>
    <xf numFmtId="37" fontId="12" fillId="2" borderId="11" xfId="0" applyNumberFormat="1" applyFont="1" applyFill="1" applyBorder="1" applyAlignment="1">
      <alignment horizontal="center" vertical="center" readingOrder="2"/>
    </xf>
    <xf numFmtId="10" fontId="13" fillId="0" borderId="9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38" fontId="11" fillId="2" borderId="0" xfId="0" applyNumberFormat="1" applyFont="1" applyFill="1" applyAlignment="1">
      <alignment horizontal="center" vertical="center"/>
    </xf>
    <xf numFmtId="3" fontId="11" fillId="2" borderId="0" xfId="0" applyNumberFormat="1" applyFont="1" applyFill="1" applyAlignment="1">
      <alignment horizontal="center" vertical="center"/>
    </xf>
    <xf numFmtId="38" fontId="12" fillId="2" borderId="1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/>
    </xf>
    <xf numFmtId="38" fontId="3" fillId="2" borderId="3" xfId="0" applyNumberFormat="1" applyFont="1" applyFill="1" applyBorder="1" applyAlignment="1">
      <alignment horizontal="center" vertical="center" wrapText="1"/>
    </xf>
    <xf numFmtId="38" fontId="13" fillId="2" borderId="0" xfId="0" applyNumberFormat="1" applyFont="1" applyFill="1" applyAlignment="1">
      <alignment horizontal="center" vertical="center" readingOrder="2"/>
    </xf>
    <xf numFmtId="38" fontId="18" fillId="2" borderId="11" xfId="0" applyNumberFormat="1" applyFont="1" applyFill="1" applyBorder="1" applyAlignment="1">
      <alignment horizontal="center" vertical="center" readingOrder="2"/>
    </xf>
    <xf numFmtId="38" fontId="0" fillId="2" borderId="0" xfId="0" applyNumberFormat="1" applyFill="1" applyAlignment="1">
      <alignment horizontal="left"/>
    </xf>
    <xf numFmtId="3" fontId="3" fillId="2" borderId="3" xfId="0" applyNumberFormat="1" applyFont="1" applyFill="1" applyBorder="1" applyAlignment="1">
      <alignment horizontal="center" vertical="center" wrapText="1"/>
    </xf>
    <xf numFmtId="3" fontId="18" fillId="2" borderId="11" xfId="0" applyNumberFormat="1" applyFont="1" applyFill="1" applyBorder="1" applyAlignment="1">
      <alignment horizontal="center" vertical="center" readingOrder="2"/>
    </xf>
    <xf numFmtId="3" fontId="20" fillId="2" borderId="0" xfId="0" applyNumberFormat="1" applyFont="1" applyFill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right" vertical="center" readingOrder="2"/>
    </xf>
    <xf numFmtId="10" fontId="3" fillId="2" borderId="2" xfId="0" applyNumberFormat="1" applyFont="1" applyFill="1" applyBorder="1" applyAlignment="1">
      <alignment horizontal="center" vertical="center" wrapText="1"/>
    </xf>
    <xf numFmtId="10" fontId="3" fillId="2" borderId="4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 readingOrder="2"/>
    </xf>
    <xf numFmtId="0" fontId="3" fillId="0" borderId="4" xfId="0" applyFont="1" applyBorder="1" applyAlignment="1">
      <alignment horizontal="center" vertical="center"/>
    </xf>
    <xf numFmtId="0" fontId="4" fillId="2" borderId="0" xfId="0" applyFont="1" applyFill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2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3" fillId="0" borderId="9" xfId="0" applyFont="1" applyBorder="1" applyAlignment="1">
      <alignment horizontal="center" vertical="center"/>
    </xf>
    <xf numFmtId="38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38" fontId="3" fillId="2" borderId="2" xfId="0" applyNumberFormat="1" applyFont="1" applyFill="1" applyBorder="1" applyAlignment="1">
      <alignment horizontal="center" vertical="center"/>
    </xf>
    <xf numFmtId="38" fontId="3" fillId="2" borderId="4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 readingOrder="2"/>
    </xf>
    <xf numFmtId="0" fontId="3" fillId="2" borderId="1" xfId="0" applyFont="1" applyFill="1" applyBorder="1" applyAlignment="1">
      <alignment horizontal="center" vertical="center" readingOrder="2"/>
    </xf>
    <xf numFmtId="38" fontId="3" fillId="2" borderId="0" xfId="0" applyNumberFormat="1" applyFont="1" applyFill="1" applyBorder="1" applyAlignment="1">
      <alignment horizontal="center" vertical="center"/>
    </xf>
    <xf numFmtId="38" fontId="4" fillId="2" borderId="0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38" fontId="13" fillId="2" borderId="0" xfId="0" applyNumberFormat="1" applyFont="1" applyFill="1" applyBorder="1" applyAlignment="1">
      <alignment horizontal="center" vertical="center"/>
    </xf>
    <xf numFmtId="38" fontId="0" fillId="2" borderId="0" xfId="0" applyNumberForma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38" fontId="5" fillId="2" borderId="0" xfId="0" applyNumberFormat="1" applyFont="1" applyFill="1" applyBorder="1" applyAlignment="1">
      <alignment horizontal="center" vertical="center" readingOrder="2"/>
    </xf>
    <xf numFmtId="3" fontId="0" fillId="2" borderId="0" xfId="0" applyNumberFormat="1" applyFill="1" applyBorder="1" applyAlignment="1">
      <alignment horizontal="center" vertical="center"/>
    </xf>
    <xf numFmtId="37" fontId="18" fillId="2" borderId="4" xfId="0" applyNumberFormat="1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horizontal="center" vertical="center"/>
    </xf>
    <xf numFmtId="38" fontId="4" fillId="0" borderId="2" xfId="0" applyNumberFormat="1" applyFont="1" applyBorder="1" applyAlignment="1">
      <alignment horizontal="center" vertical="top"/>
    </xf>
    <xf numFmtId="37" fontId="23" fillId="2" borderId="5" xfId="0" applyNumberFormat="1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C49"/>
  <sheetViews>
    <sheetView rightToLeft="1" view="pageBreakPreview" zoomScaleNormal="100" zoomScaleSheetLayoutView="100" workbookViewId="0">
      <selection activeCell="A9" sqref="A9:C9"/>
    </sheetView>
  </sheetViews>
  <sheetFormatPr defaultRowHeight="12.75" x14ac:dyDescent="0.2"/>
  <cols>
    <col min="1" max="1" width="21.140625" customWidth="1"/>
    <col min="2" max="2" width="28.5703125" customWidth="1"/>
    <col min="3" max="3" width="45.85546875" customWidth="1"/>
  </cols>
  <sheetData>
    <row r="1" spans="1:3" ht="30" customHeight="1" x14ac:dyDescent="0.2"/>
    <row r="2" spans="1:3" ht="30" customHeight="1" x14ac:dyDescent="0.2"/>
    <row r="3" spans="1:3" ht="30" customHeight="1" x14ac:dyDescent="0.2"/>
    <row r="4" spans="1:3" ht="30" customHeight="1" x14ac:dyDescent="0.2"/>
    <row r="5" spans="1:3" ht="30" customHeight="1" x14ac:dyDescent="0.2">
      <c r="B5" s="263"/>
    </row>
    <row r="6" spans="1:3" ht="30" customHeight="1" x14ac:dyDescent="0.2">
      <c r="B6" s="263"/>
    </row>
    <row r="7" spans="1:3" ht="30" customHeight="1" x14ac:dyDescent="0.2">
      <c r="A7" s="262" t="s">
        <v>87</v>
      </c>
      <c r="B7" s="262"/>
      <c r="C7" s="262"/>
    </row>
    <row r="8" spans="1:3" ht="30" customHeight="1" x14ac:dyDescent="0.2">
      <c r="A8" s="262" t="s">
        <v>86</v>
      </c>
      <c r="B8" s="262"/>
      <c r="C8" s="262"/>
    </row>
    <row r="9" spans="1:3" ht="30" customHeight="1" x14ac:dyDescent="0.2">
      <c r="A9" s="262" t="s">
        <v>155</v>
      </c>
      <c r="B9" s="262"/>
      <c r="C9" s="262"/>
    </row>
    <row r="10" spans="1:3" ht="30" customHeight="1" x14ac:dyDescent="0.2"/>
    <row r="11" spans="1:3" ht="30" customHeight="1" x14ac:dyDescent="0.2"/>
    <row r="12" spans="1:3" ht="30" customHeight="1" x14ac:dyDescent="0.2"/>
    <row r="13" spans="1:3" ht="30" customHeight="1" x14ac:dyDescent="0.2"/>
    <row r="14" spans="1:3" ht="30" customHeight="1" x14ac:dyDescent="0.2"/>
    <row r="15" spans="1:3" ht="30" customHeight="1" x14ac:dyDescent="0.2"/>
    <row r="16" spans="1:3" ht="30" customHeight="1" x14ac:dyDescent="0.2"/>
    <row r="17" ht="30" customHeight="1" x14ac:dyDescent="0.2"/>
    <row r="18" ht="30" customHeight="1" x14ac:dyDescent="0.2"/>
    <row r="19" ht="30" customHeight="1" x14ac:dyDescent="0.2"/>
    <row r="20" ht="30" customHeight="1" x14ac:dyDescent="0.2"/>
    <row r="21" ht="30" customHeight="1" x14ac:dyDescent="0.2"/>
    <row r="22" ht="30" customHeight="1" x14ac:dyDescent="0.2"/>
    <row r="23" ht="30" customHeight="1" x14ac:dyDescent="0.2"/>
    <row r="24" ht="30" customHeight="1" x14ac:dyDescent="0.2"/>
    <row r="25" ht="30" customHeight="1" x14ac:dyDescent="0.2"/>
    <row r="26" ht="30" customHeight="1" x14ac:dyDescent="0.2"/>
    <row r="27" ht="30" customHeight="1" x14ac:dyDescent="0.2"/>
    <row r="28" ht="30" customHeight="1" x14ac:dyDescent="0.2"/>
    <row r="29" ht="30" customHeight="1" x14ac:dyDescent="0.2"/>
    <row r="30" ht="30" customHeight="1" x14ac:dyDescent="0.2"/>
    <row r="31" ht="30" customHeight="1" x14ac:dyDescent="0.2"/>
    <row r="32" ht="30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30" customHeight="1" x14ac:dyDescent="0.2"/>
    <row r="38" ht="30" customHeight="1" x14ac:dyDescent="0.2"/>
    <row r="39" ht="30" customHeight="1" x14ac:dyDescent="0.2"/>
    <row r="40" ht="30" customHeight="1" x14ac:dyDescent="0.2"/>
    <row r="41" ht="30" customHeight="1" x14ac:dyDescent="0.2"/>
    <row r="42" ht="30" customHeight="1" x14ac:dyDescent="0.2"/>
    <row r="43" ht="30" customHeight="1" x14ac:dyDescent="0.2"/>
    <row r="44" ht="30" customHeight="1" x14ac:dyDescent="0.2"/>
    <row r="45" ht="30" customHeight="1" x14ac:dyDescent="0.2"/>
    <row r="46" ht="30" customHeight="1" x14ac:dyDescent="0.2"/>
    <row r="47" ht="30" customHeight="1" x14ac:dyDescent="0.2"/>
    <row r="48" ht="30" customHeight="1" x14ac:dyDescent="0.2"/>
    <row r="49" ht="30" customHeight="1" x14ac:dyDescent="0.2"/>
  </sheetData>
  <mergeCells count="4">
    <mergeCell ref="A7:C7"/>
    <mergeCell ref="A8:C8"/>
    <mergeCell ref="A9:C9"/>
    <mergeCell ref="B5:B6"/>
  </mergeCells>
  <pageMargins left="0.39" right="0.39" top="0.39" bottom="0.39" header="0" footer="0"/>
  <pageSetup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39997558519241921"/>
  </sheetPr>
  <dimension ref="A1:Z13"/>
  <sheetViews>
    <sheetView rightToLeft="1" view="pageBreakPreview" zoomScale="60" zoomScaleNormal="100" workbookViewId="0">
      <selection activeCell="D7" sqref="D7"/>
    </sheetView>
  </sheetViews>
  <sheetFormatPr defaultColWidth="9.140625" defaultRowHeight="30" customHeight="1" x14ac:dyDescent="0.2"/>
  <cols>
    <col min="1" max="1" width="5.140625" style="9" customWidth="1"/>
    <col min="2" max="2" width="36.28515625" style="9" customWidth="1"/>
    <col min="3" max="3" width="1.28515625" style="9" customWidth="1"/>
    <col min="4" max="4" width="19.140625" style="9" customWidth="1"/>
    <col min="5" max="5" width="1.28515625" style="9" customWidth="1"/>
    <col min="6" max="6" width="14.85546875" style="9" customWidth="1"/>
    <col min="7" max="7" width="1.28515625" style="9" customWidth="1"/>
    <col min="8" max="8" width="17.7109375" style="9" customWidth="1"/>
    <col min="9" max="9" width="1.28515625" style="9" customWidth="1"/>
    <col min="10" max="10" width="19.7109375" style="9" customWidth="1"/>
    <col min="11" max="11" width="0.28515625" style="9" customWidth="1"/>
    <col min="12" max="13" width="9.140625" style="9"/>
    <col min="14" max="14" width="52" style="9" bestFit="1" customWidth="1"/>
    <col min="15" max="15" width="1.28515625" style="9" customWidth="1"/>
    <col min="16" max="16" width="14.28515625" style="9" customWidth="1"/>
    <col min="17" max="17" width="1.28515625" style="9" customWidth="1"/>
    <col min="18" max="18" width="10.42578125" style="9" customWidth="1"/>
    <col min="19" max="19" width="1.28515625" style="9" customWidth="1"/>
    <col min="20" max="20" width="15.5703125" style="9" customWidth="1"/>
    <col min="21" max="21" width="1.28515625" style="9" customWidth="1"/>
    <col min="22" max="22" width="14.28515625" style="9" customWidth="1"/>
    <col min="23" max="23" width="1.28515625" style="9" customWidth="1"/>
    <col min="24" max="24" width="10.42578125" style="9" customWidth="1"/>
    <col min="25" max="25" width="1.28515625" style="9" customWidth="1"/>
    <col min="26" max="26" width="15.5703125" style="9" customWidth="1"/>
    <col min="27" max="16384" width="9.140625" style="9"/>
  </cols>
  <sheetData>
    <row r="1" spans="1:26" ht="30" customHeight="1" x14ac:dyDescent="0.2">
      <c r="A1" s="275" t="s">
        <v>88</v>
      </c>
      <c r="B1" s="275"/>
      <c r="C1" s="275"/>
      <c r="D1" s="275"/>
      <c r="E1" s="275"/>
      <c r="F1" s="275"/>
      <c r="G1" s="275"/>
      <c r="H1" s="275"/>
      <c r="I1" s="275"/>
      <c r="J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</row>
    <row r="2" spans="1:26" ht="30" customHeight="1" x14ac:dyDescent="0.2">
      <c r="A2" s="275" t="s">
        <v>30</v>
      </c>
      <c r="B2" s="275"/>
      <c r="C2" s="275"/>
      <c r="D2" s="275"/>
      <c r="E2" s="275"/>
      <c r="F2" s="275"/>
      <c r="G2" s="275"/>
      <c r="H2" s="275"/>
      <c r="I2" s="275"/>
      <c r="J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</row>
    <row r="3" spans="1:26" ht="30" customHeight="1" x14ac:dyDescent="0.2">
      <c r="A3" s="275" t="s">
        <v>155</v>
      </c>
      <c r="B3" s="275"/>
      <c r="C3" s="275"/>
      <c r="D3" s="275"/>
      <c r="E3" s="275"/>
      <c r="F3" s="275"/>
      <c r="G3" s="275"/>
      <c r="H3" s="275"/>
      <c r="I3" s="275"/>
      <c r="J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</row>
    <row r="4" spans="1:26" ht="30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30" customHeight="1" x14ac:dyDescent="0.2">
      <c r="A5" s="277" t="s">
        <v>78</v>
      </c>
      <c r="B5" s="277"/>
      <c r="C5" s="277"/>
      <c r="D5" s="277"/>
      <c r="E5" s="277"/>
      <c r="F5" s="277"/>
      <c r="G5" s="277"/>
      <c r="H5" s="277"/>
      <c r="I5" s="277"/>
      <c r="J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</row>
    <row r="6" spans="1:26" ht="30" customHeight="1" x14ac:dyDescent="0.2">
      <c r="D6" s="278" t="s">
        <v>35</v>
      </c>
      <c r="E6" s="278"/>
      <c r="F6" s="278"/>
      <c r="H6" s="278" t="s">
        <v>75</v>
      </c>
      <c r="I6" s="278"/>
      <c r="J6" s="278"/>
      <c r="N6" s="275"/>
      <c r="P6" s="275"/>
      <c r="Q6" s="275"/>
      <c r="R6" s="275"/>
      <c r="S6" s="275"/>
      <c r="T6" s="275"/>
      <c r="V6" s="275"/>
      <c r="W6" s="275"/>
      <c r="X6" s="275"/>
      <c r="Y6" s="275"/>
      <c r="Z6" s="275"/>
    </row>
    <row r="7" spans="1:26" ht="38.25" customHeight="1" x14ac:dyDescent="0.2">
      <c r="A7" s="278" t="s">
        <v>76</v>
      </c>
      <c r="B7" s="278"/>
      <c r="D7" s="46" t="s">
        <v>79</v>
      </c>
      <c r="E7" s="11"/>
      <c r="F7" s="46" t="s">
        <v>77</v>
      </c>
      <c r="H7" s="46" t="s">
        <v>79</v>
      </c>
      <c r="I7" s="11"/>
      <c r="J7" s="46" t="s">
        <v>77</v>
      </c>
      <c r="N7" s="275"/>
      <c r="P7" s="68"/>
      <c r="R7" s="68"/>
      <c r="T7" s="68"/>
      <c r="V7" s="68"/>
      <c r="X7" s="68"/>
      <c r="Z7" s="68"/>
    </row>
    <row r="8" spans="1:26" ht="38.25" customHeight="1" x14ac:dyDescent="0.2">
      <c r="A8" s="287" t="s">
        <v>149</v>
      </c>
      <c r="B8" s="287"/>
      <c r="D8" s="6">
        <v>43072</v>
      </c>
      <c r="E8" s="12"/>
      <c r="F8" s="140"/>
      <c r="G8" s="12"/>
      <c r="H8" s="6">
        <v>43072</v>
      </c>
      <c r="J8" s="246"/>
      <c r="N8" s="8"/>
      <c r="P8" s="68"/>
      <c r="R8" s="68"/>
      <c r="T8" s="68"/>
      <c r="V8" s="68"/>
      <c r="X8" s="68"/>
      <c r="Z8" s="68"/>
    </row>
    <row r="9" spans="1:26" ht="38.25" customHeight="1" x14ac:dyDescent="0.2">
      <c r="A9" s="287" t="s">
        <v>147</v>
      </c>
      <c r="B9" s="287"/>
      <c r="D9" s="6">
        <v>10687</v>
      </c>
      <c r="E9" s="12"/>
      <c r="F9" s="68"/>
      <c r="G9" s="12"/>
      <c r="H9" s="6">
        <v>94665</v>
      </c>
      <c r="J9" s="68"/>
      <c r="N9" s="8"/>
      <c r="P9" s="68"/>
      <c r="R9" s="68"/>
      <c r="T9" s="68"/>
      <c r="V9" s="68"/>
      <c r="X9" s="68"/>
      <c r="Z9" s="68"/>
    </row>
    <row r="10" spans="1:26" ht="38.25" customHeight="1" x14ac:dyDescent="0.2">
      <c r="A10" s="287" t="s">
        <v>148</v>
      </c>
      <c r="B10" s="287"/>
      <c r="D10" s="6">
        <v>0</v>
      </c>
      <c r="E10" s="12"/>
      <c r="F10" s="68"/>
      <c r="G10" s="12"/>
      <c r="H10" s="6">
        <v>3453636354</v>
      </c>
      <c r="J10" s="68"/>
      <c r="N10" s="8"/>
      <c r="P10" s="68"/>
      <c r="R10" s="68"/>
      <c r="T10" s="68"/>
      <c r="V10" s="68"/>
      <c r="X10" s="68"/>
      <c r="Z10" s="68"/>
    </row>
    <row r="11" spans="1:26" ht="30" customHeight="1" x14ac:dyDescent="0.2">
      <c r="A11" s="302" t="s">
        <v>150</v>
      </c>
      <c r="B11" s="302"/>
      <c r="D11" s="242">
        <v>201361579</v>
      </c>
      <c r="E11" s="23"/>
      <c r="F11" s="141"/>
      <c r="G11" s="23"/>
      <c r="H11" s="242">
        <v>201443772</v>
      </c>
      <c r="I11" s="23"/>
      <c r="J11" s="141"/>
      <c r="N11" s="3"/>
      <c r="P11" s="25"/>
      <c r="Q11" s="23"/>
      <c r="R11" s="25"/>
      <c r="S11" s="23"/>
      <c r="T11" s="25"/>
      <c r="U11" s="23"/>
      <c r="V11" s="25"/>
      <c r="W11" s="23"/>
      <c r="X11" s="25"/>
      <c r="Y11" s="23"/>
      <c r="Z11" s="25"/>
    </row>
    <row r="12" spans="1:26" s="15" customFormat="1" ht="30" customHeight="1" thickBot="1" x14ac:dyDescent="0.3">
      <c r="A12" s="275"/>
      <c r="B12" s="275"/>
      <c r="D12" s="66">
        <f>SUM(D8:D11)</f>
        <v>201415338</v>
      </c>
      <c r="E12" s="34"/>
      <c r="F12" s="66"/>
      <c r="G12" s="34"/>
      <c r="H12" s="66">
        <f>SUM(H8:H11)</f>
        <v>3655217863</v>
      </c>
      <c r="I12" s="34"/>
      <c r="J12" s="66"/>
      <c r="N12" s="8"/>
      <c r="O12" s="9"/>
      <c r="P12" s="35"/>
      <c r="Q12" s="34"/>
      <c r="R12" s="35"/>
      <c r="S12" s="34"/>
      <c r="T12" s="35"/>
      <c r="U12" s="34"/>
      <c r="V12" s="35"/>
      <c r="W12" s="34"/>
      <c r="X12" s="35"/>
      <c r="Y12" s="34"/>
      <c r="Z12" s="35"/>
    </row>
    <row r="13" spans="1:26" ht="30" customHeight="1" thickTop="1" x14ac:dyDescent="0.2"/>
  </sheetData>
  <mergeCells count="19">
    <mergeCell ref="N1:Z1"/>
    <mergeCell ref="N2:Z2"/>
    <mergeCell ref="N3:Z3"/>
    <mergeCell ref="N5:Z5"/>
    <mergeCell ref="N6:N7"/>
    <mergeCell ref="P6:T6"/>
    <mergeCell ref="V6:Z6"/>
    <mergeCell ref="A12:B12"/>
    <mergeCell ref="A7:B7"/>
    <mergeCell ref="A11:B11"/>
    <mergeCell ref="A1:J1"/>
    <mergeCell ref="A2:J2"/>
    <mergeCell ref="A3:J3"/>
    <mergeCell ref="D6:F6"/>
    <mergeCell ref="H6:J6"/>
    <mergeCell ref="A5:J5"/>
    <mergeCell ref="A8:B8"/>
    <mergeCell ref="A9:B9"/>
    <mergeCell ref="A10:B10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39997558519241921"/>
    <pageSetUpPr fitToPage="1"/>
  </sheetPr>
  <dimension ref="A1:Q17"/>
  <sheetViews>
    <sheetView rightToLeft="1" view="pageBreakPreview" zoomScaleNormal="100" zoomScaleSheetLayoutView="100" workbookViewId="0">
      <selection activeCell="F11" sqref="F1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0.5703125" customWidth="1"/>
    <col min="6" max="6" width="19.42578125" customWidth="1"/>
    <col min="7" max="7" width="0.28515625" customWidth="1"/>
    <col min="9" max="9" width="17.42578125" customWidth="1"/>
    <col min="10" max="10" width="16" style="16" bestFit="1" customWidth="1"/>
    <col min="11" max="11" width="21.5703125" customWidth="1"/>
    <col min="17" max="17" width="11.140625" bestFit="1" customWidth="1"/>
  </cols>
  <sheetData>
    <row r="1" spans="1:17" s="9" customFormat="1" ht="30" customHeight="1" x14ac:dyDescent="0.2">
      <c r="A1" s="275" t="s">
        <v>88</v>
      </c>
      <c r="B1" s="275"/>
      <c r="C1" s="275"/>
      <c r="D1" s="275"/>
      <c r="E1" s="275"/>
      <c r="F1" s="275"/>
      <c r="J1" s="64"/>
    </row>
    <row r="2" spans="1:17" s="9" customFormat="1" ht="30" customHeight="1" x14ac:dyDescent="0.2">
      <c r="A2" s="275" t="s">
        <v>30</v>
      </c>
      <c r="B2" s="275"/>
      <c r="C2" s="275"/>
      <c r="D2" s="275"/>
      <c r="E2" s="275"/>
      <c r="F2" s="275"/>
      <c r="J2" s="64"/>
    </row>
    <row r="3" spans="1:17" s="9" customFormat="1" ht="30" customHeight="1" x14ac:dyDescent="0.2">
      <c r="A3" s="275" t="s">
        <v>155</v>
      </c>
      <c r="B3" s="275"/>
      <c r="C3" s="275"/>
      <c r="D3" s="275"/>
      <c r="E3" s="275"/>
      <c r="F3" s="275"/>
      <c r="J3" s="64"/>
    </row>
    <row r="4" spans="1:17" s="9" customFormat="1" ht="30" customHeight="1" x14ac:dyDescent="0.2">
      <c r="J4" s="64"/>
    </row>
    <row r="5" spans="1:17" s="10" customFormat="1" ht="30" customHeight="1" x14ac:dyDescent="0.2">
      <c r="A5" s="277" t="s">
        <v>85</v>
      </c>
      <c r="B5" s="277"/>
      <c r="C5" s="277"/>
      <c r="D5" s="277"/>
      <c r="E5" s="277"/>
      <c r="F5" s="277"/>
      <c r="J5" s="115"/>
    </row>
    <row r="6" spans="1:17" s="9" customFormat="1" ht="30" customHeight="1" x14ac:dyDescent="0.2">
      <c r="D6" s="1" t="s">
        <v>35</v>
      </c>
      <c r="F6" s="1" t="s">
        <v>75</v>
      </c>
      <c r="J6" s="64"/>
    </row>
    <row r="7" spans="1:17" s="9" customFormat="1" ht="30" customHeight="1" x14ac:dyDescent="0.2">
      <c r="A7" s="275"/>
      <c r="B7" s="275"/>
      <c r="D7" s="2" t="s">
        <v>27</v>
      </c>
      <c r="F7" s="2" t="s">
        <v>27</v>
      </c>
      <c r="J7" s="64"/>
    </row>
    <row r="8" spans="1:17" s="9" customFormat="1" ht="30" customHeight="1" x14ac:dyDescent="0.2">
      <c r="A8" s="287" t="s">
        <v>119</v>
      </c>
      <c r="B8" s="287"/>
      <c r="D8" s="241">
        <v>0</v>
      </c>
      <c r="E8" s="12"/>
      <c r="F8" s="241">
        <v>0</v>
      </c>
      <c r="J8" s="64"/>
    </row>
    <row r="9" spans="1:17" s="9" customFormat="1" ht="30" customHeight="1" x14ac:dyDescent="0.2">
      <c r="A9" s="287" t="s">
        <v>160</v>
      </c>
      <c r="B9" s="287"/>
      <c r="D9" s="6">
        <v>0</v>
      </c>
      <c r="E9" s="12"/>
      <c r="F9" s="6">
        <v>0</v>
      </c>
      <c r="J9" s="64"/>
    </row>
    <row r="10" spans="1:17" s="9" customFormat="1" ht="30" customHeight="1" x14ac:dyDescent="0.2">
      <c r="A10" s="287" t="s">
        <v>131</v>
      </c>
      <c r="B10" s="287"/>
      <c r="D10" s="242">
        <v>0</v>
      </c>
      <c r="E10" s="214"/>
      <c r="F10" s="242">
        <v>0</v>
      </c>
      <c r="J10" s="64"/>
    </row>
    <row r="11" spans="1:17" s="15" customFormat="1" ht="30" customHeight="1" x14ac:dyDescent="0.25">
      <c r="A11" s="303" t="s">
        <v>11</v>
      </c>
      <c r="B11" s="303"/>
      <c r="D11" s="315">
        <f t="shared" ref="D11:E11" si="0">SUM(D8:D10)</f>
        <v>0</v>
      </c>
      <c r="E11" s="315">
        <f t="shared" si="0"/>
        <v>0</v>
      </c>
      <c r="F11" s="315">
        <f>SUM(F8:F10)</f>
        <v>0</v>
      </c>
      <c r="I11" s="116"/>
      <c r="J11" s="116"/>
      <c r="K11" s="64"/>
    </row>
    <row r="12" spans="1:17" s="9" customFormat="1" ht="30" customHeight="1" x14ac:dyDescent="0.2">
      <c r="I12" s="64"/>
      <c r="J12" s="64"/>
      <c r="K12" s="64"/>
    </row>
    <row r="15" spans="1:17" x14ac:dyDescent="0.2">
      <c r="Q15" s="16"/>
    </row>
    <row r="16" spans="1:17" x14ac:dyDescent="0.2">
      <c r="Q16" s="16"/>
    </row>
    <row r="17" spans="17:17" x14ac:dyDescent="0.2">
      <c r="Q17" s="16"/>
    </row>
  </sheetData>
  <mergeCells count="9">
    <mergeCell ref="A11:B11"/>
    <mergeCell ref="A1:F1"/>
    <mergeCell ref="A2:F2"/>
    <mergeCell ref="A3:F3"/>
    <mergeCell ref="A7:B7"/>
    <mergeCell ref="A5:F5"/>
    <mergeCell ref="A10:B10"/>
    <mergeCell ref="A8:B8"/>
    <mergeCell ref="A9:B9"/>
  </mergeCells>
  <pageMargins left="0.39" right="0.39" top="0.39" bottom="0.39" header="0" footer="0"/>
  <pageSetup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0.39997558519241921"/>
    <pageSetUpPr fitToPage="1"/>
  </sheetPr>
  <dimension ref="A1:AB20"/>
  <sheetViews>
    <sheetView rightToLeft="1" view="pageBreakPreview" topLeftCell="A4" zoomScaleNormal="100" zoomScaleSheetLayoutView="100" workbookViewId="0">
      <selection activeCell="M19" sqref="M19"/>
    </sheetView>
  </sheetViews>
  <sheetFormatPr defaultColWidth="9.140625" defaultRowHeight="12.75" x14ac:dyDescent="0.2"/>
  <cols>
    <col min="1" max="1" width="27.85546875" style="29" customWidth="1"/>
    <col min="2" max="2" width="1.28515625" style="29" customWidth="1"/>
    <col min="3" max="3" width="14.140625" style="29" customWidth="1"/>
    <col min="4" max="4" width="1.28515625" style="29" customWidth="1"/>
    <col min="5" max="5" width="18" style="29" customWidth="1"/>
    <col min="6" max="6" width="1.28515625" style="29" customWidth="1"/>
    <col min="7" max="7" width="13.7109375" style="29" customWidth="1"/>
    <col min="8" max="8" width="1.28515625" style="29" customWidth="1"/>
    <col min="9" max="9" width="16.5703125" style="29" customWidth="1"/>
    <col min="10" max="10" width="1.28515625" style="29" customWidth="1"/>
    <col min="11" max="11" width="15.85546875" style="29" customWidth="1"/>
    <col min="12" max="12" width="1.28515625" style="29" customWidth="1"/>
    <col min="13" max="13" width="17.28515625" style="29" customWidth="1"/>
    <col min="14" max="14" width="1.28515625" style="29" customWidth="1"/>
    <col min="15" max="15" width="16.7109375" style="63" customWidth="1"/>
    <col min="16" max="16" width="0.85546875" style="29" customWidth="1"/>
    <col min="17" max="17" width="18.5703125" style="29" customWidth="1"/>
    <col min="18" max="18" width="0.7109375" style="29" customWidth="1"/>
    <col min="19" max="19" width="20.140625" style="29" customWidth="1"/>
    <col min="20" max="20" width="0.28515625" style="29" customWidth="1"/>
    <col min="21" max="21" width="78.85546875" style="29" customWidth="1"/>
    <col min="22" max="22" width="9.140625" style="29"/>
    <col min="23" max="23" width="12.7109375" style="84" bestFit="1" customWidth="1"/>
    <col min="24" max="27" width="17.28515625" style="84" bestFit="1" customWidth="1"/>
    <col min="28" max="28" width="9.140625" style="84"/>
    <col min="29" max="16384" width="9.140625" style="29"/>
  </cols>
  <sheetData>
    <row r="1" spans="1:28" s="23" customFormat="1" ht="30" customHeight="1" x14ac:dyDescent="0.2">
      <c r="A1" s="275" t="s">
        <v>88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W1" s="81"/>
      <c r="X1" s="81"/>
      <c r="Y1" s="81"/>
      <c r="Z1" s="81"/>
      <c r="AA1" s="81"/>
      <c r="AB1" s="81"/>
    </row>
    <row r="2" spans="1:28" s="23" customFormat="1" ht="30" customHeight="1" x14ac:dyDescent="0.2">
      <c r="A2" s="275" t="s">
        <v>30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W2" s="81"/>
      <c r="X2" s="81"/>
      <c r="Y2" s="81"/>
      <c r="Z2" s="81"/>
      <c r="AA2" s="81"/>
      <c r="AB2" s="81"/>
    </row>
    <row r="3" spans="1:28" s="23" customFormat="1" ht="30" customHeight="1" x14ac:dyDescent="0.2">
      <c r="A3" s="275" t="s">
        <v>155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W3" s="81"/>
      <c r="X3" s="81"/>
      <c r="Y3" s="81"/>
      <c r="Z3" s="81"/>
      <c r="AA3" s="81"/>
      <c r="AB3" s="81"/>
    </row>
    <row r="4" spans="1:28" s="31" customFormat="1" ht="30" customHeight="1" x14ac:dyDescent="0.2">
      <c r="A4" s="277" t="s">
        <v>37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W4" s="82"/>
      <c r="X4" s="82"/>
      <c r="Y4" s="82"/>
      <c r="Z4" s="82"/>
      <c r="AA4" s="82"/>
      <c r="AB4" s="82"/>
    </row>
    <row r="5" spans="1:28" s="23" customFormat="1" ht="30" customHeight="1" x14ac:dyDescent="0.2">
      <c r="A5" s="276" t="s">
        <v>13</v>
      </c>
      <c r="C5" s="276" t="s">
        <v>49</v>
      </c>
      <c r="D5" s="276"/>
      <c r="E5" s="276"/>
      <c r="F5" s="276"/>
      <c r="G5" s="276"/>
      <c r="I5" s="276" t="s">
        <v>35</v>
      </c>
      <c r="J5" s="276"/>
      <c r="K5" s="276"/>
      <c r="L5" s="276"/>
      <c r="M5" s="276"/>
      <c r="O5" s="276" t="str">
        <f>'درآمد سرمایه گذاری در اوراق به'!$L$6</f>
        <v>از ابتدای سال مالی تا پایان ماه</v>
      </c>
      <c r="P5" s="276"/>
      <c r="Q5" s="276"/>
      <c r="R5" s="276"/>
      <c r="S5" s="276"/>
      <c r="W5" s="81"/>
      <c r="X5" s="81"/>
      <c r="Y5" s="81"/>
      <c r="Z5" s="81"/>
      <c r="AA5" s="81"/>
      <c r="AB5" s="81"/>
    </row>
    <row r="6" spans="1:28" s="23" customFormat="1" ht="45" customHeight="1" x14ac:dyDescent="0.2">
      <c r="A6" s="276"/>
      <c r="C6" s="5" t="s">
        <v>50</v>
      </c>
      <c r="D6" s="32"/>
      <c r="E6" s="5" t="s">
        <v>51</v>
      </c>
      <c r="F6" s="32"/>
      <c r="G6" s="5" t="s">
        <v>52</v>
      </c>
      <c r="I6" s="5" t="s">
        <v>53</v>
      </c>
      <c r="J6" s="32"/>
      <c r="K6" s="5" t="s">
        <v>54</v>
      </c>
      <c r="L6" s="32"/>
      <c r="M6" s="5" t="s">
        <v>55</v>
      </c>
      <c r="O6" s="80" t="s">
        <v>53</v>
      </c>
      <c r="P6" s="32"/>
      <c r="Q6" s="5" t="s">
        <v>54</v>
      </c>
      <c r="R6" s="32"/>
      <c r="S6" s="5" t="s">
        <v>55</v>
      </c>
      <c r="W6" s="81"/>
      <c r="X6" s="81"/>
      <c r="Y6" s="81"/>
      <c r="Z6" s="81"/>
      <c r="AA6" s="81"/>
      <c r="AB6" s="81"/>
    </row>
    <row r="7" spans="1:28" s="23" customFormat="1" ht="30" customHeight="1" x14ac:dyDescent="0.2">
      <c r="A7" s="304" t="s">
        <v>97</v>
      </c>
      <c r="B7" s="304"/>
      <c r="C7" s="24" t="s">
        <v>134</v>
      </c>
      <c r="E7" s="25">
        <v>73284648</v>
      </c>
      <c r="F7" s="30"/>
      <c r="G7" s="25">
        <v>13</v>
      </c>
      <c r="H7" s="30"/>
      <c r="I7" s="25">
        <v>0</v>
      </c>
      <c r="J7" s="30"/>
      <c r="K7" s="33">
        <v>0</v>
      </c>
      <c r="L7" s="30"/>
      <c r="M7" s="25">
        <v>0</v>
      </c>
      <c r="N7" s="30"/>
      <c r="O7" s="25">
        <v>952700424</v>
      </c>
      <c r="P7" s="30"/>
      <c r="Q7" s="33">
        <v>-105597733</v>
      </c>
      <c r="R7" s="30"/>
      <c r="S7" s="25">
        <f>SUM(O7:Q7)</f>
        <v>847102691</v>
      </c>
      <c r="W7" s="81"/>
      <c r="X7" s="81"/>
      <c r="Y7" s="81"/>
      <c r="Z7" s="81"/>
      <c r="AA7" s="81"/>
      <c r="AB7" s="81"/>
    </row>
    <row r="8" spans="1:28" s="23" customFormat="1" ht="30" customHeight="1" x14ac:dyDescent="0.2">
      <c r="A8" s="304" t="s">
        <v>140</v>
      </c>
      <c r="B8" s="304"/>
      <c r="C8" s="24" t="s">
        <v>161</v>
      </c>
      <c r="E8" s="25">
        <v>3831753</v>
      </c>
      <c r="F8" s="30"/>
      <c r="G8" s="25">
        <v>390</v>
      </c>
      <c r="H8" s="30"/>
      <c r="I8" s="25">
        <v>1494383670</v>
      </c>
      <c r="J8" s="30"/>
      <c r="K8" s="33">
        <v>-193369861</v>
      </c>
      <c r="L8" s="30"/>
      <c r="M8" s="25">
        <f>SUM(I8:K8)</f>
        <v>1301013809</v>
      </c>
      <c r="N8" s="30"/>
      <c r="O8" s="25">
        <v>1494383670</v>
      </c>
      <c r="P8" s="30"/>
      <c r="Q8" s="33">
        <v>-193369861</v>
      </c>
      <c r="R8" s="30"/>
      <c r="S8" s="25">
        <f t="shared" ref="S8:S18" si="0">SUM(O8:Q8)</f>
        <v>1301013809</v>
      </c>
      <c r="W8" s="81"/>
      <c r="X8" s="81"/>
      <c r="Y8" s="81"/>
      <c r="Z8" s="81"/>
      <c r="AA8" s="81"/>
      <c r="AB8" s="81"/>
    </row>
    <row r="9" spans="1:28" s="23" customFormat="1" ht="30" customHeight="1" x14ac:dyDescent="0.2">
      <c r="A9" s="304" t="s">
        <v>111</v>
      </c>
      <c r="B9" s="304"/>
      <c r="C9" s="24" t="s">
        <v>161</v>
      </c>
      <c r="E9" s="25">
        <v>2792879</v>
      </c>
      <c r="F9" s="30"/>
      <c r="G9" s="25">
        <v>206</v>
      </c>
      <c r="H9" s="30"/>
      <c r="I9" s="25">
        <v>575333074</v>
      </c>
      <c r="J9" s="30"/>
      <c r="K9" s="33">
        <v>-74446796</v>
      </c>
      <c r="L9" s="30"/>
      <c r="M9" s="25">
        <f t="shared" ref="M9:M18" si="1">SUM(I9:K9)</f>
        <v>500886278</v>
      </c>
      <c r="N9" s="30"/>
      <c r="O9" s="25">
        <v>575333074</v>
      </c>
      <c r="P9" s="30"/>
      <c r="Q9" s="33">
        <v>-74446796</v>
      </c>
      <c r="R9" s="30"/>
      <c r="S9" s="25">
        <f t="shared" si="0"/>
        <v>500886278</v>
      </c>
      <c r="W9" s="81"/>
      <c r="X9" s="81"/>
      <c r="Y9" s="81"/>
      <c r="Z9" s="81"/>
      <c r="AA9" s="81"/>
      <c r="AB9" s="81"/>
    </row>
    <row r="10" spans="1:28" s="23" customFormat="1" ht="30" customHeight="1" x14ac:dyDescent="0.2">
      <c r="A10" s="304" t="s">
        <v>109</v>
      </c>
      <c r="B10" s="304"/>
      <c r="C10" s="24" t="s">
        <v>121</v>
      </c>
      <c r="E10" s="25">
        <v>500000</v>
      </c>
      <c r="F10" s="30"/>
      <c r="G10" s="25">
        <v>410</v>
      </c>
      <c r="H10" s="30"/>
      <c r="I10" s="25">
        <v>0</v>
      </c>
      <c r="J10" s="30"/>
      <c r="K10" s="33">
        <v>0</v>
      </c>
      <c r="L10" s="30"/>
      <c r="M10" s="25">
        <f t="shared" si="1"/>
        <v>0</v>
      </c>
      <c r="N10" s="30"/>
      <c r="O10" s="25">
        <v>205000000</v>
      </c>
      <c r="P10" s="30"/>
      <c r="Q10" s="33">
        <v>0</v>
      </c>
      <c r="R10" s="30"/>
      <c r="S10" s="25">
        <f t="shared" si="0"/>
        <v>205000000</v>
      </c>
      <c r="W10" s="81"/>
      <c r="X10" s="81"/>
      <c r="Y10" s="81"/>
      <c r="Z10" s="81"/>
      <c r="AA10" s="81"/>
      <c r="AB10" s="81"/>
    </row>
    <row r="11" spans="1:28" s="23" customFormat="1" ht="30" customHeight="1" x14ac:dyDescent="0.2">
      <c r="A11" s="304" t="s">
        <v>114</v>
      </c>
      <c r="B11" s="304"/>
      <c r="C11" s="24" t="s">
        <v>122</v>
      </c>
      <c r="E11" s="25">
        <v>979030</v>
      </c>
      <c r="F11" s="30"/>
      <c r="G11" s="25">
        <v>330</v>
      </c>
      <c r="H11" s="30"/>
      <c r="I11" s="25">
        <v>0</v>
      </c>
      <c r="J11" s="30"/>
      <c r="K11" s="33">
        <v>0</v>
      </c>
      <c r="L11" s="30"/>
      <c r="M11" s="25">
        <f t="shared" si="1"/>
        <v>0</v>
      </c>
      <c r="N11" s="30"/>
      <c r="O11" s="25">
        <v>323079900</v>
      </c>
      <c r="P11" s="30"/>
      <c r="Q11" s="33">
        <v>-27159791</v>
      </c>
      <c r="R11" s="30"/>
      <c r="S11" s="25">
        <f t="shared" si="0"/>
        <v>295920109</v>
      </c>
      <c r="W11" s="81"/>
      <c r="X11" s="81"/>
      <c r="Y11" s="81"/>
      <c r="Z11" s="81"/>
      <c r="AA11" s="81"/>
      <c r="AB11" s="81"/>
    </row>
    <row r="12" spans="1:28" s="23" customFormat="1" ht="30" customHeight="1" x14ac:dyDescent="0.2">
      <c r="A12" s="304" t="s">
        <v>118</v>
      </c>
      <c r="B12" s="304"/>
      <c r="C12" s="24" t="s">
        <v>123</v>
      </c>
      <c r="E12" s="25">
        <v>22666476</v>
      </c>
      <c r="F12" s="30"/>
      <c r="G12" s="25">
        <v>400</v>
      </c>
      <c r="H12" s="30"/>
      <c r="I12" s="25">
        <v>0</v>
      </c>
      <c r="J12" s="30"/>
      <c r="K12" s="33">
        <v>0</v>
      </c>
      <c r="L12" s="30"/>
      <c r="M12" s="25">
        <f t="shared" si="1"/>
        <v>0</v>
      </c>
      <c r="N12" s="30"/>
      <c r="O12" s="25">
        <v>9066590400</v>
      </c>
      <c r="P12" s="30"/>
      <c r="Q12" s="33">
        <v>-813958240</v>
      </c>
      <c r="R12" s="30"/>
      <c r="S12" s="25">
        <f t="shared" si="0"/>
        <v>8252632160</v>
      </c>
      <c r="W12" s="81"/>
      <c r="X12" s="81"/>
      <c r="Y12" s="81"/>
      <c r="Z12" s="81"/>
      <c r="AA12" s="81"/>
      <c r="AB12" s="81"/>
    </row>
    <row r="13" spans="1:28" s="23" customFormat="1" ht="30" customHeight="1" x14ac:dyDescent="0.2">
      <c r="A13" s="304" t="s">
        <v>93</v>
      </c>
      <c r="B13" s="304"/>
      <c r="C13" s="24" t="s">
        <v>134</v>
      </c>
      <c r="E13" s="25">
        <v>25000000</v>
      </c>
      <c r="F13" s="30"/>
      <c r="G13" s="25">
        <v>200</v>
      </c>
      <c r="H13" s="30"/>
      <c r="I13" s="25">
        <v>0</v>
      </c>
      <c r="J13" s="30"/>
      <c r="K13" s="33">
        <v>0</v>
      </c>
      <c r="L13" s="30"/>
      <c r="M13" s="25">
        <f t="shared" si="1"/>
        <v>0</v>
      </c>
      <c r="N13" s="30"/>
      <c r="O13" s="25">
        <v>5000000000</v>
      </c>
      <c r="P13" s="30"/>
      <c r="Q13" s="33">
        <v>-554202192</v>
      </c>
      <c r="R13" s="30"/>
      <c r="S13" s="25">
        <f t="shared" si="0"/>
        <v>4445797808</v>
      </c>
      <c r="W13" s="81"/>
      <c r="X13" s="81"/>
      <c r="Y13" s="81"/>
      <c r="Z13" s="81"/>
      <c r="AA13" s="81"/>
      <c r="AB13" s="81"/>
    </row>
    <row r="14" spans="1:28" s="23" customFormat="1" ht="30" customHeight="1" x14ac:dyDescent="0.2">
      <c r="A14" s="304" t="s">
        <v>110</v>
      </c>
      <c r="B14" s="304"/>
      <c r="C14" s="24" t="s">
        <v>134</v>
      </c>
      <c r="E14" s="25">
        <v>19700000</v>
      </c>
      <c r="F14" s="30"/>
      <c r="G14" s="25">
        <v>28</v>
      </c>
      <c r="H14" s="30"/>
      <c r="I14" s="25">
        <v>0</v>
      </c>
      <c r="J14" s="30"/>
      <c r="K14" s="33">
        <v>0</v>
      </c>
      <c r="L14" s="30"/>
      <c r="M14" s="25">
        <f t="shared" si="1"/>
        <v>0</v>
      </c>
      <c r="N14" s="30"/>
      <c r="O14" s="25">
        <v>551600000</v>
      </c>
      <c r="P14" s="30"/>
      <c r="Q14" s="33">
        <v>-61139586</v>
      </c>
      <c r="R14" s="30"/>
      <c r="S14" s="25">
        <f t="shared" si="0"/>
        <v>490460414</v>
      </c>
      <c r="W14" s="81"/>
      <c r="X14" s="81"/>
      <c r="Y14" s="81"/>
      <c r="Z14" s="81"/>
      <c r="AA14" s="81"/>
      <c r="AB14" s="81"/>
    </row>
    <row r="15" spans="1:28" s="23" customFormat="1" ht="30" customHeight="1" x14ac:dyDescent="0.2">
      <c r="A15" s="304" t="s">
        <v>106</v>
      </c>
      <c r="B15" s="304"/>
      <c r="C15" s="24" t="s">
        <v>162</v>
      </c>
      <c r="E15" s="25">
        <v>10700000</v>
      </c>
      <c r="F15" s="30"/>
      <c r="G15" s="25">
        <v>20</v>
      </c>
      <c r="H15" s="30"/>
      <c r="I15" s="25">
        <v>214000000</v>
      </c>
      <c r="J15" s="30"/>
      <c r="K15" s="33">
        <v>-29342790</v>
      </c>
      <c r="L15" s="30"/>
      <c r="M15" s="25">
        <f t="shared" si="1"/>
        <v>184657210</v>
      </c>
      <c r="N15" s="30"/>
      <c r="O15" s="25">
        <v>214000000</v>
      </c>
      <c r="P15" s="30"/>
      <c r="Q15" s="33">
        <v>-29342790</v>
      </c>
      <c r="R15" s="30"/>
      <c r="S15" s="25">
        <f t="shared" si="0"/>
        <v>184657210</v>
      </c>
      <c r="W15" s="81"/>
      <c r="X15" s="81"/>
      <c r="Y15" s="81"/>
      <c r="Z15" s="81"/>
      <c r="AA15" s="81"/>
      <c r="AB15" s="81"/>
    </row>
    <row r="16" spans="1:28" s="23" customFormat="1" ht="30" customHeight="1" x14ac:dyDescent="0.2">
      <c r="A16" s="304" t="s">
        <v>116</v>
      </c>
      <c r="B16" s="304"/>
      <c r="C16" s="24" t="s">
        <v>163</v>
      </c>
      <c r="E16" s="25">
        <v>40211631</v>
      </c>
      <c r="F16" s="30"/>
      <c r="G16" s="25">
        <v>730</v>
      </c>
      <c r="H16" s="30"/>
      <c r="I16" s="25">
        <v>29354490630</v>
      </c>
      <c r="J16" s="30"/>
      <c r="K16" s="33">
        <v>-4129325050</v>
      </c>
      <c r="L16" s="30"/>
      <c r="M16" s="25">
        <f t="shared" si="1"/>
        <v>25225165580</v>
      </c>
      <c r="N16" s="30"/>
      <c r="O16" s="25">
        <v>29354490630</v>
      </c>
      <c r="P16" s="30"/>
      <c r="Q16" s="33">
        <v>-4129325050</v>
      </c>
      <c r="R16" s="30"/>
      <c r="S16" s="25">
        <f t="shared" si="0"/>
        <v>25225165580</v>
      </c>
      <c r="W16" s="81"/>
      <c r="X16" s="81"/>
      <c r="Y16" s="81"/>
      <c r="Z16" s="81"/>
      <c r="AA16" s="81"/>
      <c r="AB16" s="81"/>
    </row>
    <row r="17" spans="1:28" s="23" customFormat="1" ht="30" customHeight="1" x14ac:dyDescent="0.2">
      <c r="A17" s="304" t="s">
        <v>102</v>
      </c>
      <c r="B17" s="304"/>
      <c r="C17" s="24" t="s">
        <v>164</v>
      </c>
      <c r="E17" s="25">
        <v>2955168</v>
      </c>
      <c r="F17" s="30"/>
      <c r="G17" s="25">
        <v>1900</v>
      </c>
      <c r="H17" s="30"/>
      <c r="I17" s="25">
        <v>5614819200</v>
      </c>
      <c r="J17" s="30"/>
      <c r="K17" s="33">
        <v>-781307389</v>
      </c>
      <c r="L17" s="30"/>
      <c r="M17" s="25">
        <f t="shared" si="1"/>
        <v>4833511811</v>
      </c>
      <c r="N17" s="30"/>
      <c r="O17" s="25">
        <v>5614819200</v>
      </c>
      <c r="P17" s="30"/>
      <c r="Q17" s="33">
        <v>-781307389</v>
      </c>
      <c r="R17" s="30"/>
      <c r="S17" s="25">
        <f t="shared" si="0"/>
        <v>4833511811</v>
      </c>
      <c r="W17" s="81"/>
      <c r="X17" s="81"/>
      <c r="Y17" s="81"/>
      <c r="Z17" s="81"/>
      <c r="AA17" s="81"/>
      <c r="AB17" s="81"/>
    </row>
    <row r="18" spans="1:28" s="23" customFormat="1" ht="30" customHeight="1" x14ac:dyDescent="0.2">
      <c r="A18" s="304" t="s">
        <v>115</v>
      </c>
      <c r="B18" s="304"/>
      <c r="C18" s="24" t="s">
        <v>124</v>
      </c>
      <c r="E18" s="25">
        <v>1100000</v>
      </c>
      <c r="F18" s="30"/>
      <c r="G18" s="25">
        <v>4400</v>
      </c>
      <c r="H18" s="30"/>
      <c r="I18" s="25">
        <v>220000000</v>
      </c>
      <c r="J18" s="30"/>
      <c r="K18" s="33">
        <v>0</v>
      </c>
      <c r="L18" s="30"/>
      <c r="M18" s="25">
        <f t="shared" si="1"/>
        <v>220000000</v>
      </c>
      <c r="N18" s="30"/>
      <c r="O18" s="25">
        <f>4840000000+I18</f>
        <v>5060000000</v>
      </c>
      <c r="P18" s="30"/>
      <c r="Q18" s="33">
        <v>0</v>
      </c>
      <c r="R18" s="30"/>
      <c r="S18" s="25">
        <f t="shared" si="0"/>
        <v>5060000000</v>
      </c>
      <c r="W18" s="81"/>
      <c r="X18" s="81"/>
      <c r="Y18" s="81"/>
      <c r="Z18" s="81"/>
      <c r="AA18" s="81"/>
      <c r="AB18" s="81"/>
    </row>
    <row r="19" spans="1:28" s="34" customFormat="1" ht="30" customHeight="1" thickBot="1" x14ac:dyDescent="0.25">
      <c r="A19" s="8"/>
      <c r="C19" s="35"/>
      <c r="E19" s="36"/>
      <c r="F19" s="37"/>
      <c r="G19" s="36"/>
      <c r="H19" s="37"/>
      <c r="I19" s="38">
        <f>SUM(I7:I18)</f>
        <v>37473026574</v>
      </c>
      <c r="J19" s="36">
        <f t="shared" ref="J19:L19" si="2">SUM(J7:J18)</f>
        <v>0</v>
      </c>
      <c r="K19" s="40">
        <f>SUM(K7:K18)</f>
        <v>-5207791886</v>
      </c>
      <c r="L19" s="36">
        <f t="shared" si="2"/>
        <v>0</v>
      </c>
      <c r="M19" s="38">
        <f>SUM(M7:M18)</f>
        <v>32265234688</v>
      </c>
      <c r="N19" s="37"/>
      <c r="O19" s="59">
        <f>SUM(O7:O18)</f>
        <v>58411997298</v>
      </c>
      <c r="P19" s="37"/>
      <c r="Q19" s="40">
        <f>SUM(Q7:Q18)</f>
        <v>-6769849428</v>
      </c>
      <c r="R19" s="37"/>
      <c r="S19" s="38">
        <f>SUM(S7:S18)</f>
        <v>51642147870</v>
      </c>
      <c r="W19" s="83"/>
      <c r="X19" s="83"/>
      <c r="Y19" s="83"/>
      <c r="Z19" s="83"/>
      <c r="AA19" s="83"/>
      <c r="AB19" s="83"/>
    </row>
    <row r="20" spans="1:28" ht="13.5" thickTop="1" x14ac:dyDescent="0.2"/>
  </sheetData>
  <mergeCells count="20">
    <mergeCell ref="A17:B17"/>
    <mergeCell ref="A18:B18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S1"/>
    <mergeCell ref="A2:S2"/>
    <mergeCell ref="A3:S3"/>
    <mergeCell ref="A4:S4"/>
    <mergeCell ref="A5:A6"/>
    <mergeCell ref="C5:G5"/>
    <mergeCell ref="I5:M5"/>
    <mergeCell ref="O5:S5"/>
  </mergeCells>
  <pageMargins left="0.39" right="0.39" top="0.39" bottom="0.39" header="0" footer="0"/>
  <pageSetup scale="7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 tint="0.39997558519241921"/>
    <pageSetUpPr fitToPage="1"/>
  </sheetPr>
  <dimension ref="A1:S10"/>
  <sheetViews>
    <sheetView rightToLeft="1" view="pageBreakPreview" zoomScaleNormal="100" zoomScaleSheetLayoutView="100" workbookViewId="0">
      <selection activeCell="A3" sqref="A3:S3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6" width="1.28515625" customWidth="1"/>
    <col min="7" max="7" width="20.7109375" customWidth="1"/>
    <col min="8" max="8" width="1.28515625" customWidth="1"/>
    <col min="9" max="9" width="14.85546875" bestFit="1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8554687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s="9" customFormat="1" ht="30" customHeight="1" x14ac:dyDescent="0.2">
      <c r="A1" s="275" t="s">
        <v>88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</row>
    <row r="2" spans="1:19" s="9" customFormat="1" ht="30" customHeight="1" x14ac:dyDescent="0.2">
      <c r="A2" s="275" t="s">
        <v>30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</row>
    <row r="3" spans="1:19" s="9" customFormat="1" ht="30" customHeight="1" x14ac:dyDescent="0.2">
      <c r="A3" s="275" t="s">
        <v>155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</row>
    <row r="4" spans="1:19" s="9" customFormat="1" ht="30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1:19" s="10" customFormat="1" ht="30" customHeight="1" x14ac:dyDescent="0.2">
      <c r="A5" s="277" t="s">
        <v>56</v>
      </c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</row>
    <row r="6" spans="1:19" s="9" customFormat="1" ht="30" customHeight="1" x14ac:dyDescent="0.2">
      <c r="A6" s="276" t="s">
        <v>31</v>
      </c>
      <c r="I6" s="276" t="s">
        <v>35</v>
      </c>
      <c r="J6" s="276"/>
      <c r="K6" s="276"/>
      <c r="L6" s="276"/>
      <c r="M6" s="276"/>
      <c r="O6" s="276" t="str">
        <f>'درآمد سرمایه گذاری در اوراق به'!$L$6</f>
        <v>از ابتدای سال مالی تا پایان ماه</v>
      </c>
      <c r="P6" s="276"/>
      <c r="Q6" s="276"/>
      <c r="R6" s="276"/>
      <c r="S6" s="276"/>
    </row>
    <row r="7" spans="1:19" s="9" customFormat="1" ht="30" customHeight="1" x14ac:dyDescent="0.2">
      <c r="A7" s="276"/>
      <c r="C7" s="4" t="s">
        <v>57</v>
      </c>
      <c r="E7" s="39" t="s">
        <v>24</v>
      </c>
      <c r="G7" s="4" t="s">
        <v>58</v>
      </c>
      <c r="I7" s="5" t="s">
        <v>59</v>
      </c>
      <c r="J7" s="11"/>
      <c r="K7" s="5" t="s">
        <v>54</v>
      </c>
      <c r="L7" s="11"/>
      <c r="M7" s="5" t="s">
        <v>60</v>
      </c>
      <c r="O7" s="5" t="s">
        <v>59</v>
      </c>
      <c r="P7" s="11"/>
      <c r="Q7" s="5" t="s">
        <v>54</v>
      </c>
      <c r="R7" s="11"/>
      <c r="S7" s="5" t="s">
        <v>60</v>
      </c>
    </row>
    <row r="8" spans="1:19" s="9" customFormat="1" ht="30" customHeight="1" x14ac:dyDescent="0.2">
      <c r="A8" s="3"/>
      <c r="E8" s="108"/>
      <c r="F8" s="12"/>
      <c r="G8" s="6"/>
      <c r="H8" s="12"/>
      <c r="I8" s="67">
        <v>0</v>
      </c>
      <c r="J8" s="23"/>
      <c r="K8" s="67">
        <v>0</v>
      </c>
      <c r="L8" s="23"/>
      <c r="M8" s="67">
        <v>0</v>
      </c>
      <c r="N8" s="23"/>
      <c r="O8" s="67">
        <v>0</v>
      </c>
      <c r="P8" s="23"/>
      <c r="Q8" s="67">
        <v>0</v>
      </c>
      <c r="R8" s="23"/>
      <c r="S8" s="67">
        <v>0</v>
      </c>
    </row>
    <row r="9" spans="1:19" s="9" customFormat="1" ht="30" customHeight="1" thickBot="1" x14ac:dyDescent="0.3">
      <c r="A9" s="8" t="s">
        <v>11</v>
      </c>
      <c r="C9" s="7"/>
      <c r="E9" s="6"/>
      <c r="F9" s="12"/>
      <c r="G9" s="6"/>
      <c r="H9" s="12"/>
      <c r="I9" s="109">
        <f>SUM(I8)</f>
        <v>0</v>
      </c>
      <c r="J9" s="43"/>
      <c r="K9" s="109">
        <v>0</v>
      </c>
      <c r="L9" s="43"/>
      <c r="M9" s="109">
        <f>SUM(M8)</f>
        <v>0</v>
      </c>
      <c r="N9" s="43"/>
      <c r="O9" s="109">
        <f>SUM(O8)</f>
        <v>0</v>
      </c>
      <c r="P9" s="43"/>
      <c r="Q9" s="109">
        <v>0</v>
      </c>
      <c r="R9" s="43"/>
      <c r="S9" s="109">
        <f>SUM(S8)</f>
        <v>0</v>
      </c>
    </row>
    <row r="10" spans="1:19" ht="13.5" thickTop="1" x14ac:dyDescent="0.2"/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scale="71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7" tint="0.39997558519241921"/>
    <pageSetUpPr fitToPage="1"/>
  </sheetPr>
  <dimension ref="A1:AE48"/>
  <sheetViews>
    <sheetView rightToLeft="1" view="pageBreakPreview" topLeftCell="A25" zoomScaleNormal="100" zoomScaleSheetLayoutView="100" workbookViewId="0">
      <selection activeCell="I42" sqref="I42"/>
    </sheetView>
  </sheetViews>
  <sheetFormatPr defaultColWidth="9.140625" defaultRowHeight="12.75" x14ac:dyDescent="0.2"/>
  <cols>
    <col min="1" max="1" width="27.7109375" style="49" customWidth="1"/>
    <col min="2" max="2" width="1.28515625" style="49" customWidth="1"/>
    <col min="3" max="3" width="17.42578125" style="49" customWidth="1"/>
    <col min="4" max="4" width="1" style="49" customWidth="1"/>
    <col min="5" max="5" width="17.28515625" style="49" customWidth="1"/>
    <col min="6" max="6" width="0.7109375" style="49" customWidth="1"/>
    <col min="7" max="7" width="19.85546875" style="49" customWidth="1"/>
    <col min="8" max="8" width="1.28515625" style="49" customWidth="1"/>
    <col min="9" max="9" width="16.28515625" style="258" bestFit="1" customWidth="1"/>
    <col min="10" max="10" width="0.85546875" style="49" customWidth="1"/>
    <col min="11" max="11" width="14.5703125" style="49" bestFit="1" customWidth="1"/>
    <col min="12" max="12" width="1.28515625" style="49" customWidth="1"/>
    <col min="13" max="13" width="20.28515625" style="49" customWidth="1"/>
    <col min="14" max="14" width="1.28515625" style="49" customWidth="1"/>
    <col min="15" max="15" width="19.7109375" style="49" bestFit="1" customWidth="1"/>
    <col min="16" max="16" width="0.85546875" style="49" customWidth="1"/>
    <col min="17" max="17" width="16.140625" style="261" bestFit="1" customWidth="1"/>
    <col min="18" max="18" width="1.28515625" style="49" customWidth="1"/>
    <col min="19" max="19" width="0.28515625" style="49" customWidth="1"/>
    <col min="20" max="20" width="14.85546875" style="74" bestFit="1" customWidth="1"/>
    <col min="21" max="21" width="12.28515625" style="49" bestFit="1" customWidth="1"/>
    <col min="22" max="16384" width="9.140625" style="49"/>
  </cols>
  <sheetData>
    <row r="1" spans="1:29" s="47" customFormat="1" ht="30" customHeight="1" x14ac:dyDescent="0.2">
      <c r="A1" s="264" t="s">
        <v>88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T1" s="72"/>
    </row>
    <row r="2" spans="1:29" s="47" customFormat="1" ht="30" customHeight="1" x14ac:dyDescent="0.2">
      <c r="A2" s="264" t="s">
        <v>30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04"/>
      <c r="T2" s="73"/>
    </row>
    <row r="3" spans="1:29" s="47" customFormat="1" ht="27" customHeight="1" x14ac:dyDescent="0.2">
      <c r="A3" s="264" t="s">
        <v>155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04"/>
      <c r="T3" s="73"/>
    </row>
    <row r="4" spans="1:29" s="52" customFormat="1" ht="25.5" customHeight="1" x14ac:dyDescent="0.2">
      <c r="A4" s="269" t="s">
        <v>61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T4" s="73"/>
    </row>
    <row r="5" spans="1:29" s="47" customFormat="1" ht="27" customHeight="1" x14ac:dyDescent="0.2">
      <c r="A5" s="297" t="s">
        <v>31</v>
      </c>
      <c r="C5" s="297" t="s">
        <v>35</v>
      </c>
      <c r="D5" s="297"/>
      <c r="E5" s="297"/>
      <c r="F5" s="297"/>
      <c r="G5" s="297"/>
      <c r="H5" s="297"/>
      <c r="I5" s="297"/>
      <c r="K5" s="297" t="str">
        <f>'درآمد سرمایه گذاری در اوراق به'!$L$6</f>
        <v>از ابتدای سال مالی تا پایان ماه</v>
      </c>
      <c r="L5" s="297"/>
      <c r="M5" s="297"/>
      <c r="N5" s="297"/>
      <c r="O5" s="297"/>
      <c r="P5" s="297"/>
      <c r="Q5" s="297"/>
      <c r="R5" s="264"/>
      <c r="T5" s="73"/>
    </row>
    <row r="6" spans="1:29" s="47" customFormat="1" ht="42" x14ac:dyDescent="0.2">
      <c r="A6" s="297"/>
      <c r="C6" s="79" t="s">
        <v>5</v>
      </c>
      <c r="D6" s="69"/>
      <c r="E6" s="80" t="s">
        <v>62</v>
      </c>
      <c r="F6" s="69"/>
      <c r="G6" s="80" t="s">
        <v>63</v>
      </c>
      <c r="H6" s="69"/>
      <c r="I6" s="255" t="s">
        <v>64</v>
      </c>
      <c r="K6" s="80" t="s">
        <v>5</v>
      </c>
      <c r="L6" s="69"/>
      <c r="M6" s="80" t="s">
        <v>62</v>
      </c>
      <c r="N6" s="69"/>
      <c r="O6" s="80" t="s">
        <v>63</v>
      </c>
      <c r="P6" s="69"/>
      <c r="Q6" s="259" t="s">
        <v>64</v>
      </c>
      <c r="R6" s="173"/>
      <c r="T6" s="73"/>
    </row>
    <row r="7" spans="1:29" s="47" customFormat="1" ht="30" customHeight="1" x14ac:dyDescent="0.2">
      <c r="A7" s="117" t="s">
        <v>92</v>
      </c>
      <c r="B7" s="130"/>
      <c r="C7" s="159">
        <v>879239</v>
      </c>
      <c r="D7" s="160"/>
      <c r="E7" s="159">
        <v>1592697399</v>
      </c>
      <c r="F7" s="160"/>
      <c r="G7" s="159">
        <v>1696834754</v>
      </c>
      <c r="H7" s="160"/>
      <c r="I7" s="256">
        <v>-104137355</v>
      </c>
      <c r="J7" s="160"/>
      <c r="K7" s="159">
        <v>14579239</v>
      </c>
      <c r="L7" s="160"/>
      <c r="M7" s="159">
        <v>27053430093</v>
      </c>
      <c r="N7" s="160"/>
      <c r="O7" s="159">
        <v>23465628803</v>
      </c>
      <c r="P7" s="160"/>
      <c r="Q7" s="256">
        <v>3587801290</v>
      </c>
      <c r="T7" s="74"/>
      <c r="U7" s="74"/>
      <c r="V7" s="74"/>
      <c r="W7" s="74"/>
      <c r="X7" s="74"/>
      <c r="Y7" s="74"/>
      <c r="Z7" s="74"/>
      <c r="AA7" s="74"/>
      <c r="AB7" s="74"/>
      <c r="AC7" s="74"/>
    </row>
    <row r="8" spans="1:29" s="47" customFormat="1" ht="30" customHeight="1" x14ac:dyDescent="0.2">
      <c r="A8" s="117" t="s">
        <v>143</v>
      </c>
      <c r="B8" s="130"/>
      <c r="C8" s="159">
        <v>15139884</v>
      </c>
      <c r="D8" s="160"/>
      <c r="E8" s="159">
        <v>49023745611</v>
      </c>
      <c r="F8" s="160"/>
      <c r="G8" s="159">
        <v>53739068839</v>
      </c>
      <c r="H8" s="160"/>
      <c r="I8" s="256">
        <f>E8-G8</f>
        <v>-4715323228</v>
      </c>
      <c r="J8" s="160"/>
      <c r="K8" s="159">
        <v>20139884</v>
      </c>
      <c r="L8" s="160"/>
      <c r="M8" s="159">
        <v>67995189917</v>
      </c>
      <c r="N8" s="160"/>
      <c r="O8" s="159">
        <v>71394962014</v>
      </c>
      <c r="P8" s="160"/>
      <c r="Q8" s="256">
        <f>M8-O8</f>
        <v>-3399772097</v>
      </c>
      <c r="T8" s="74"/>
      <c r="U8" s="74"/>
      <c r="V8" s="74"/>
      <c r="W8" s="74"/>
      <c r="X8" s="74"/>
      <c r="Y8" s="74"/>
      <c r="Z8" s="74"/>
      <c r="AA8" s="74"/>
      <c r="AB8" s="74"/>
      <c r="AC8" s="74"/>
    </row>
    <row r="9" spans="1:29" s="47" customFormat="1" ht="30" customHeight="1" x14ac:dyDescent="0.2">
      <c r="A9" s="117" t="s">
        <v>106</v>
      </c>
      <c r="B9" s="130"/>
      <c r="C9" s="159">
        <v>800000</v>
      </c>
      <c r="D9" s="160"/>
      <c r="E9" s="159">
        <v>6054548360</v>
      </c>
      <c r="F9" s="160"/>
      <c r="G9" s="159">
        <v>6064214298</v>
      </c>
      <c r="H9" s="160"/>
      <c r="I9" s="256">
        <v>-9665938</v>
      </c>
      <c r="J9" s="160"/>
      <c r="K9" s="159">
        <v>800000</v>
      </c>
      <c r="L9" s="160"/>
      <c r="M9" s="159">
        <v>6054548360</v>
      </c>
      <c r="N9" s="160"/>
      <c r="O9" s="159">
        <v>6064214298</v>
      </c>
      <c r="P9" s="160"/>
      <c r="Q9" s="256">
        <f>M9-O9</f>
        <v>-9665938</v>
      </c>
      <c r="T9" s="74"/>
      <c r="U9" s="74"/>
      <c r="V9" s="74"/>
      <c r="W9" s="74"/>
      <c r="X9" s="74"/>
      <c r="Y9" s="74"/>
      <c r="Z9" s="74"/>
      <c r="AA9" s="74"/>
      <c r="AB9" s="74"/>
      <c r="AC9" s="74"/>
    </row>
    <row r="10" spans="1:29" s="47" customFormat="1" ht="30" customHeight="1" x14ac:dyDescent="0.2">
      <c r="A10" s="117" t="s">
        <v>99</v>
      </c>
      <c r="B10" s="130"/>
      <c r="C10" s="159">
        <v>18647715</v>
      </c>
      <c r="D10" s="160"/>
      <c r="E10" s="159">
        <v>67540796083</v>
      </c>
      <c r="F10" s="160"/>
      <c r="G10" s="159">
        <v>57710827906</v>
      </c>
      <c r="H10" s="160"/>
      <c r="I10" s="256">
        <v>9829968177</v>
      </c>
      <c r="J10" s="160"/>
      <c r="K10" s="159">
        <v>18647715</v>
      </c>
      <c r="L10" s="160"/>
      <c r="M10" s="159">
        <v>67540796083</v>
      </c>
      <c r="N10" s="160"/>
      <c r="O10" s="159">
        <v>57710827906</v>
      </c>
      <c r="P10" s="160"/>
      <c r="Q10" s="256">
        <v>9829968177</v>
      </c>
      <c r="T10" s="74"/>
      <c r="U10" s="74"/>
      <c r="V10" s="74"/>
      <c r="W10" s="74"/>
      <c r="X10" s="74"/>
      <c r="Y10" s="74"/>
      <c r="Z10" s="74"/>
      <c r="AA10" s="74"/>
      <c r="AB10" s="74"/>
      <c r="AC10" s="74"/>
    </row>
    <row r="11" spans="1:29" ht="30" customHeight="1" x14ac:dyDescent="0.2">
      <c r="A11" s="117" t="s">
        <v>103</v>
      </c>
      <c r="C11" s="159">
        <v>232725</v>
      </c>
      <c r="E11" s="159">
        <v>2042607898</v>
      </c>
      <c r="G11" s="159">
        <v>1684656800</v>
      </c>
      <c r="I11" s="256">
        <v>357951098</v>
      </c>
      <c r="K11" s="159">
        <v>232725</v>
      </c>
      <c r="M11" s="159">
        <v>2042607898</v>
      </c>
      <c r="O11" s="159">
        <v>1684656800</v>
      </c>
      <c r="Q11" s="256">
        <v>357951098</v>
      </c>
      <c r="T11" s="73"/>
    </row>
    <row r="12" spans="1:29" ht="30" customHeight="1" x14ac:dyDescent="0.2">
      <c r="A12" s="117" t="s">
        <v>104</v>
      </c>
      <c r="C12" s="159">
        <v>15665680</v>
      </c>
      <c r="E12" s="159">
        <v>82323701214</v>
      </c>
      <c r="G12" s="159">
        <v>69939109308</v>
      </c>
      <c r="I12" s="256">
        <v>12384591906</v>
      </c>
      <c r="K12" s="159">
        <v>17981715</v>
      </c>
      <c r="M12" s="159">
        <v>94458980537</v>
      </c>
      <c r="O12" s="159">
        <v>80279000398</v>
      </c>
      <c r="Q12" s="256">
        <v>14179980139</v>
      </c>
      <c r="T12" s="73"/>
    </row>
    <row r="13" spans="1:29" ht="30" customHeight="1" x14ac:dyDescent="0.2">
      <c r="A13" s="117" t="s">
        <v>111</v>
      </c>
      <c r="C13" s="159">
        <v>365199</v>
      </c>
      <c r="E13" s="159">
        <v>1668122131</v>
      </c>
      <c r="G13" s="159">
        <v>1821384741</v>
      </c>
      <c r="I13" s="256">
        <v>-153262610</v>
      </c>
      <c r="K13" s="159">
        <v>865199</v>
      </c>
      <c r="M13" s="159">
        <v>4119946461</v>
      </c>
      <c r="O13" s="159">
        <v>4207627431</v>
      </c>
      <c r="Q13" s="256">
        <v>-87680970</v>
      </c>
    </row>
    <row r="14" spans="1:29" ht="30" customHeight="1" x14ac:dyDescent="0.2">
      <c r="A14" s="117" t="s">
        <v>140</v>
      </c>
      <c r="C14" s="159">
        <v>1342370</v>
      </c>
      <c r="E14" s="159">
        <v>6197448096</v>
      </c>
      <c r="G14" s="159">
        <v>7306339759</v>
      </c>
      <c r="I14" s="256">
        <v>-1108891663</v>
      </c>
      <c r="K14" s="159">
        <v>1342370</v>
      </c>
      <c r="M14" s="159">
        <v>6197448096</v>
      </c>
      <c r="O14" s="159">
        <v>7306339759</v>
      </c>
      <c r="Q14" s="256">
        <v>-1108891663</v>
      </c>
    </row>
    <row r="15" spans="1:29" ht="30" customHeight="1" x14ac:dyDescent="0.2">
      <c r="A15" s="117" t="s">
        <v>112</v>
      </c>
      <c r="C15" s="159">
        <v>510000</v>
      </c>
      <c r="E15" s="159">
        <v>2128350542</v>
      </c>
      <c r="G15" s="159">
        <v>1890895055</v>
      </c>
      <c r="I15" s="256">
        <v>237455487</v>
      </c>
      <c r="K15" s="159">
        <v>510000</v>
      </c>
      <c r="M15" s="159">
        <v>2128350542</v>
      </c>
      <c r="O15" s="159">
        <v>1890895055</v>
      </c>
      <c r="Q15" s="256">
        <v>237455487</v>
      </c>
    </row>
    <row r="16" spans="1:29" ht="30" customHeight="1" x14ac:dyDescent="0.2">
      <c r="A16" s="117" t="s">
        <v>113</v>
      </c>
      <c r="C16" s="159">
        <v>400693</v>
      </c>
      <c r="E16" s="159">
        <v>7921960297</v>
      </c>
      <c r="G16" s="159">
        <v>6596458540</v>
      </c>
      <c r="I16" s="256">
        <v>1325501757</v>
      </c>
      <c r="K16" s="159">
        <v>1494611</v>
      </c>
      <c r="M16" s="159">
        <v>28164450680</v>
      </c>
      <c r="O16" s="159">
        <v>24605220178</v>
      </c>
      <c r="Q16" s="256">
        <v>3559230502</v>
      </c>
    </row>
    <row r="17" spans="1:17" ht="30" customHeight="1" x14ac:dyDescent="0.2">
      <c r="A17" s="117" t="s">
        <v>139</v>
      </c>
      <c r="C17" s="159">
        <v>1423656</v>
      </c>
      <c r="E17" s="159">
        <v>2154224885</v>
      </c>
      <c r="G17" s="159">
        <v>2388302693</v>
      </c>
      <c r="I17" s="256">
        <v>-234077808</v>
      </c>
      <c r="K17" s="159">
        <v>1423656</v>
      </c>
      <c r="M17" s="159">
        <v>2154224885</v>
      </c>
      <c r="O17" s="159">
        <v>2388302693</v>
      </c>
      <c r="Q17" s="256">
        <f>M17-O17</f>
        <v>-234077808</v>
      </c>
    </row>
    <row r="18" spans="1:17" ht="30" customHeight="1" x14ac:dyDescent="0.2">
      <c r="A18" s="117" t="s">
        <v>154</v>
      </c>
      <c r="C18" s="159">
        <v>0</v>
      </c>
      <c r="E18" s="159">
        <v>0</v>
      </c>
      <c r="G18" s="159">
        <v>0</v>
      </c>
      <c r="I18" s="256">
        <v>0</v>
      </c>
      <c r="K18" s="159">
        <v>400000</v>
      </c>
      <c r="M18" s="159">
        <v>1713344592</v>
      </c>
      <c r="O18" s="159">
        <v>1707182793</v>
      </c>
      <c r="Q18" s="256">
        <v>6161799</v>
      </c>
    </row>
    <row r="19" spans="1:17" ht="30" customHeight="1" x14ac:dyDescent="0.2">
      <c r="A19" s="117" t="s">
        <v>101</v>
      </c>
      <c r="C19" s="159">
        <v>1300014</v>
      </c>
      <c r="E19" s="159">
        <v>9796966733</v>
      </c>
      <c r="G19" s="159">
        <v>7942875252</v>
      </c>
      <c r="I19" s="256">
        <v>1854091481</v>
      </c>
      <c r="K19" s="159">
        <v>18345433</v>
      </c>
      <c r="M19" s="159">
        <v>136138421567</v>
      </c>
      <c r="O19" s="159">
        <v>102652506932</v>
      </c>
      <c r="Q19" s="256">
        <v>33485914635</v>
      </c>
    </row>
    <row r="20" spans="1:17" ht="30" customHeight="1" x14ac:dyDescent="0.2">
      <c r="A20" s="117" t="s">
        <v>109</v>
      </c>
      <c r="C20" s="159">
        <v>3146517</v>
      </c>
      <c r="E20" s="159">
        <v>32971863127</v>
      </c>
      <c r="G20" s="159">
        <v>32261478878</v>
      </c>
      <c r="I20" s="256">
        <v>710384249</v>
      </c>
      <c r="K20" s="159">
        <v>4916460</v>
      </c>
      <c r="M20" s="159">
        <v>52138446871</v>
      </c>
      <c r="O20" s="159">
        <v>50408839497</v>
      </c>
      <c r="Q20" s="256">
        <v>1729607374</v>
      </c>
    </row>
    <row r="21" spans="1:17" ht="30" customHeight="1" x14ac:dyDescent="0.2">
      <c r="A21" s="117" t="s">
        <v>90</v>
      </c>
      <c r="C21" s="159">
        <v>550750</v>
      </c>
      <c r="E21" s="159">
        <v>5864086873</v>
      </c>
      <c r="G21" s="159">
        <v>5260735307</v>
      </c>
      <c r="I21" s="256">
        <v>603351566</v>
      </c>
      <c r="K21" s="159">
        <v>2550750</v>
      </c>
      <c r="M21" s="159">
        <v>29067274553</v>
      </c>
      <c r="O21" s="159">
        <v>24364631112</v>
      </c>
      <c r="Q21" s="256">
        <v>4702643441</v>
      </c>
    </row>
    <row r="22" spans="1:17" ht="30" customHeight="1" x14ac:dyDescent="0.2">
      <c r="A22" s="117" t="s">
        <v>95</v>
      </c>
      <c r="C22" s="159">
        <v>2100000</v>
      </c>
      <c r="E22" s="159">
        <v>39913592773</v>
      </c>
      <c r="G22" s="159">
        <v>34679275976</v>
      </c>
      <c r="I22" s="256">
        <v>5234316797</v>
      </c>
      <c r="K22" s="159">
        <v>2100000</v>
      </c>
      <c r="M22" s="159">
        <v>39913592773</v>
      </c>
      <c r="O22" s="159">
        <v>34679275976</v>
      </c>
      <c r="Q22" s="256">
        <f>M22-O22</f>
        <v>5234316797</v>
      </c>
    </row>
    <row r="23" spans="1:17" ht="30" customHeight="1" x14ac:dyDescent="0.2">
      <c r="A23" s="117" t="s">
        <v>96</v>
      </c>
      <c r="C23" s="159">
        <v>1200000</v>
      </c>
      <c r="E23" s="159">
        <v>29715114415</v>
      </c>
      <c r="G23" s="159">
        <v>23148313337</v>
      </c>
      <c r="I23" s="256">
        <v>6566801078</v>
      </c>
      <c r="K23" s="159">
        <v>3200000</v>
      </c>
      <c r="M23" s="159">
        <v>79794102279</v>
      </c>
      <c r="O23" s="159">
        <v>61728835538</v>
      </c>
      <c r="Q23" s="256">
        <v>18065266741</v>
      </c>
    </row>
    <row r="24" spans="1:17" ht="30" customHeight="1" x14ac:dyDescent="0.2">
      <c r="A24" s="117" t="s">
        <v>144</v>
      </c>
      <c r="C24" s="159">
        <v>2551054</v>
      </c>
      <c r="E24" s="159">
        <v>13786152820</v>
      </c>
      <c r="G24" s="159">
        <v>11935592106</v>
      </c>
      <c r="I24" s="256">
        <v>1850560714</v>
      </c>
      <c r="K24" s="159">
        <v>2551054</v>
      </c>
      <c r="M24" s="159">
        <v>13786152820</v>
      </c>
      <c r="O24" s="159">
        <v>11935592106</v>
      </c>
      <c r="Q24" s="256">
        <v>1850560714</v>
      </c>
    </row>
    <row r="25" spans="1:17" ht="30" customHeight="1" x14ac:dyDescent="0.2">
      <c r="A25" s="117" t="s">
        <v>97</v>
      </c>
      <c r="C25" s="159">
        <v>2700000</v>
      </c>
      <c r="E25" s="159">
        <v>7721681771</v>
      </c>
      <c r="G25" s="159">
        <v>6892689958</v>
      </c>
      <c r="I25" s="256">
        <v>828991813</v>
      </c>
      <c r="K25" s="159">
        <v>4290486</v>
      </c>
      <c r="M25" s="159">
        <v>16312200439</v>
      </c>
      <c r="O25" s="159">
        <v>10784097292</v>
      </c>
      <c r="Q25" s="256">
        <v>5528103147</v>
      </c>
    </row>
    <row r="26" spans="1:17" ht="30" customHeight="1" x14ac:dyDescent="0.2">
      <c r="A26" s="117" t="s">
        <v>98</v>
      </c>
      <c r="C26" s="159">
        <v>0</v>
      </c>
      <c r="E26" s="159">
        <v>0</v>
      </c>
      <c r="G26" s="159">
        <v>0</v>
      </c>
      <c r="I26" s="256">
        <v>0</v>
      </c>
      <c r="K26" s="159">
        <v>1141771</v>
      </c>
      <c r="M26" s="159">
        <v>8974424806</v>
      </c>
      <c r="O26" s="159">
        <v>7508964523</v>
      </c>
      <c r="Q26" s="256">
        <v>1465460283</v>
      </c>
    </row>
    <row r="27" spans="1:17" ht="30" customHeight="1" x14ac:dyDescent="0.2">
      <c r="A27" s="117" t="s">
        <v>118</v>
      </c>
      <c r="C27" s="159">
        <v>1600000</v>
      </c>
      <c r="E27" s="159">
        <v>8350020029</v>
      </c>
      <c r="G27" s="159">
        <v>7152956953</v>
      </c>
      <c r="I27" s="256">
        <v>1197063076</v>
      </c>
      <c r="K27" s="159">
        <v>11324480</v>
      </c>
      <c r="M27" s="159">
        <v>57731071767</v>
      </c>
      <c r="O27" s="159">
        <v>50164728515</v>
      </c>
      <c r="Q27" s="256">
        <v>7566343252</v>
      </c>
    </row>
    <row r="28" spans="1:17" ht="30" customHeight="1" x14ac:dyDescent="0.2">
      <c r="A28" s="117" t="s">
        <v>110</v>
      </c>
      <c r="C28" s="159">
        <v>7700000</v>
      </c>
      <c r="E28" s="159">
        <v>22018231370</v>
      </c>
      <c r="G28" s="159">
        <v>17328472229</v>
      </c>
      <c r="I28" s="256">
        <v>4689759141</v>
      </c>
      <c r="K28" s="159">
        <v>12700000</v>
      </c>
      <c r="M28" s="159">
        <v>35900139746</v>
      </c>
      <c r="O28" s="159">
        <v>28580726923</v>
      </c>
      <c r="Q28" s="256">
        <v>7319412823</v>
      </c>
    </row>
    <row r="29" spans="1:17" ht="30" customHeight="1" x14ac:dyDescent="0.2">
      <c r="A29" s="117" t="s">
        <v>135</v>
      </c>
      <c r="C29" s="159">
        <v>170400000</v>
      </c>
      <c r="E29" s="159">
        <v>87839734292</v>
      </c>
      <c r="G29" s="159">
        <v>103470982636</v>
      </c>
      <c r="I29" s="256">
        <f>E29-G29</f>
        <v>-15631248344</v>
      </c>
      <c r="K29" s="159">
        <v>170400000</v>
      </c>
      <c r="M29" s="159">
        <v>87839734292</v>
      </c>
      <c r="O29" s="159">
        <v>103470982636</v>
      </c>
      <c r="Q29" s="256">
        <f>M29-O29</f>
        <v>-15631248344</v>
      </c>
    </row>
    <row r="30" spans="1:17" ht="30" customHeight="1" x14ac:dyDescent="0.2">
      <c r="A30" s="117" t="s">
        <v>91</v>
      </c>
      <c r="C30" s="159">
        <v>0</v>
      </c>
      <c r="E30" s="159">
        <v>0</v>
      </c>
      <c r="G30" s="159">
        <v>0</v>
      </c>
      <c r="I30" s="256">
        <v>0</v>
      </c>
      <c r="K30" s="159">
        <v>2840879</v>
      </c>
      <c r="M30" s="159">
        <v>36685882621</v>
      </c>
      <c r="O30" s="159">
        <v>35418917822</v>
      </c>
      <c r="Q30" s="256">
        <v>1266964799</v>
      </c>
    </row>
    <row r="31" spans="1:17" ht="30" customHeight="1" x14ac:dyDescent="0.2">
      <c r="A31" s="117" t="s">
        <v>132</v>
      </c>
      <c r="C31" s="159">
        <v>0</v>
      </c>
      <c r="E31" s="159">
        <v>0</v>
      </c>
      <c r="G31" s="159">
        <v>0</v>
      </c>
      <c r="I31" s="256">
        <v>0</v>
      </c>
      <c r="K31" s="159">
        <v>16181094</v>
      </c>
      <c r="M31" s="159">
        <v>64415540498</v>
      </c>
      <c r="O31" s="159">
        <v>63796477505</v>
      </c>
      <c r="Q31" s="256">
        <v>619062993</v>
      </c>
    </row>
    <row r="32" spans="1:17" ht="30" customHeight="1" x14ac:dyDescent="0.2">
      <c r="A32" s="117" t="s">
        <v>117</v>
      </c>
      <c r="C32" s="159">
        <v>0</v>
      </c>
      <c r="E32" s="159">
        <v>0</v>
      </c>
      <c r="G32" s="159">
        <v>0</v>
      </c>
      <c r="I32" s="256">
        <v>0</v>
      </c>
      <c r="K32" s="159">
        <v>700000</v>
      </c>
      <c r="M32" s="159">
        <v>46975966131</v>
      </c>
      <c r="O32" s="159">
        <v>35814604356</v>
      </c>
      <c r="Q32" s="256">
        <v>11161361775</v>
      </c>
    </row>
    <row r="33" spans="1:31" ht="30" customHeight="1" x14ac:dyDescent="0.2">
      <c r="A33" s="117" t="s">
        <v>105</v>
      </c>
      <c r="C33" s="159">
        <v>0</v>
      </c>
      <c r="E33" s="159">
        <v>0</v>
      </c>
      <c r="G33" s="159">
        <v>0</v>
      </c>
      <c r="I33" s="256">
        <v>0</v>
      </c>
      <c r="K33" s="159">
        <v>600000</v>
      </c>
      <c r="M33" s="159">
        <v>2569964849</v>
      </c>
      <c r="O33" s="159">
        <v>2297825340</v>
      </c>
      <c r="Q33" s="256">
        <v>272139509</v>
      </c>
    </row>
    <row r="34" spans="1:31" ht="30" customHeight="1" x14ac:dyDescent="0.2">
      <c r="A34" s="117" t="s">
        <v>151</v>
      </c>
      <c r="C34" s="159">
        <v>0</v>
      </c>
      <c r="E34" s="159">
        <v>0</v>
      </c>
      <c r="G34" s="159">
        <v>0</v>
      </c>
      <c r="I34" s="256">
        <v>0</v>
      </c>
      <c r="K34" s="159">
        <v>10000000</v>
      </c>
      <c r="M34" s="159">
        <v>10351758316</v>
      </c>
      <c r="O34" s="159">
        <v>10267478921</v>
      </c>
      <c r="Q34" s="256">
        <v>84279395</v>
      </c>
    </row>
    <row r="35" spans="1:31" ht="30" customHeight="1" x14ac:dyDescent="0.2">
      <c r="A35" s="117" t="s">
        <v>152</v>
      </c>
      <c r="C35" s="159">
        <v>0</v>
      </c>
      <c r="E35" s="159">
        <v>0</v>
      </c>
      <c r="G35" s="159">
        <v>0</v>
      </c>
      <c r="I35" s="256">
        <v>0</v>
      </c>
      <c r="K35" s="159">
        <v>2100000</v>
      </c>
      <c r="M35" s="159">
        <v>28135591311</v>
      </c>
      <c r="O35" s="159">
        <v>29259127159</v>
      </c>
      <c r="Q35" s="256">
        <v>-1123535848</v>
      </c>
    </row>
    <row r="36" spans="1:31" ht="30" customHeight="1" x14ac:dyDescent="0.2">
      <c r="A36" s="117" t="s">
        <v>120</v>
      </c>
      <c r="C36" s="159">
        <v>0</v>
      </c>
      <c r="E36" s="159">
        <v>0</v>
      </c>
      <c r="G36" s="159">
        <v>0</v>
      </c>
      <c r="I36" s="256">
        <v>0</v>
      </c>
      <c r="K36" s="159">
        <v>510000</v>
      </c>
      <c r="M36" s="159">
        <v>1840768500</v>
      </c>
      <c r="O36" s="159">
        <v>1840766460</v>
      </c>
      <c r="Q36" s="256">
        <v>2040</v>
      </c>
    </row>
    <row r="37" spans="1:31" ht="30" customHeight="1" x14ac:dyDescent="0.2">
      <c r="A37" s="117" t="s">
        <v>114</v>
      </c>
      <c r="C37" s="159">
        <v>0</v>
      </c>
      <c r="E37" s="159">
        <v>0</v>
      </c>
      <c r="G37" s="159">
        <v>0</v>
      </c>
      <c r="I37" s="256">
        <v>0</v>
      </c>
      <c r="K37" s="159">
        <v>1200000</v>
      </c>
      <c r="M37" s="159">
        <v>8338885899</v>
      </c>
      <c r="O37" s="159">
        <v>7456822753</v>
      </c>
      <c r="Q37" s="256">
        <v>882063146</v>
      </c>
    </row>
    <row r="38" spans="1:31" ht="30" customHeight="1" x14ac:dyDescent="0.2">
      <c r="A38" s="117" t="s">
        <v>153</v>
      </c>
      <c r="C38" s="159">
        <v>0</v>
      </c>
      <c r="E38" s="159">
        <v>0</v>
      </c>
      <c r="G38" s="159">
        <v>0</v>
      </c>
      <c r="I38" s="256">
        <v>0</v>
      </c>
      <c r="K38" s="159">
        <v>400000</v>
      </c>
      <c r="M38" s="159">
        <v>1514395250</v>
      </c>
      <c r="O38" s="159">
        <v>1417714395</v>
      </c>
      <c r="Q38" s="256">
        <v>96680855</v>
      </c>
    </row>
    <row r="39" spans="1:31" ht="30" customHeight="1" x14ac:dyDescent="0.2">
      <c r="A39" s="117" t="s">
        <v>116</v>
      </c>
      <c r="C39" s="159">
        <v>0</v>
      </c>
      <c r="E39" s="159">
        <v>0</v>
      </c>
      <c r="G39" s="159">
        <v>0</v>
      </c>
      <c r="I39" s="256">
        <v>0</v>
      </c>
      <c r="K39" s="159">
        <v>4582</v>
      </c>
      <c r="M39" s="159">
        <v>43725480</v>
      </c>
      <c r="O39" s="159">
        <v>34113414</v>
      </c>
      <c r="Q39" s="256">
        <v>9612066</v>
      </c>
    </row>
    <row r="40" spans="1:31" ht="30" customHeight="1" x14ac:dyDescent="0.2">
      <c r="A40" s="117" t="s">
        <v>165</v>
      </c>
      <c r="C40" s="159">
        <v>0</v>
      </c>
      <c r="E40" s="159">
        <v>0</v>
      </c>
      <c r="G40" s="159">
        <v>0</v>
      </c>
      <c r="I40" s="256">
        <v>0</v>
      </c>
      <c r="K40" s="159">
        <v>50000</v>
      </c>
      <c r="M40" s="159">
        <v>2830719500</v>
      </c>
      <c r="O40" s="159">
        <v>2830719500</v>
      </c>
      <c r="Q40" s="256">
        <v>0</v>
      </c>
    </row>
    <row r="41" spans="1:31" s="201" customFormat="1" ht="30" customHeight="1" thickBot="1" x14ac:dyDescent="0.25">
      <c r="C41" s="202">
        <f t="shared" ref="C41:Q41" si="0">SUM(C7:C40)</f>
        <v>248655496</v>
      </c>
      <c r="D41" s="201">
        <f t="shared" si="0"/>
        <v>0</v>
      </c>
      <c r="E41" s="202">
        <f t="shared" si="0"/>
        <v>486625646719</v>
      </c>
      <c r="F41" s="201">
        <f t="shared" si="0"/>
        <v>0</v>
      </c>
      <c r="G41" s="202">
        <f t="shared" si="0"/>
        <v>460911465325</v>
      </c>
      <c r="H41" s="201">
        <f t="shared" si="0"/>
        <v>0</v>
      </c>
      <c r="I41" s="257">
        <f>SUM(I7:I40)</f>
        <v>25714181394</v>
      </c>
      <c r="J41" s="201">
        <f t="shared" si="0"/>
        <v>0</v>
      </c>
      <c r="K41" s="202">
        <f t="shared" si="0"/>
        <v>346524103</v>
      </c>
      <c r="L41" s="201">
        <f t="shared" si="0"/>
        <v>0</v>
      </c>
      <c r="M41" s="202">
        <f t="shared" si="0"/>
        <v>1070922078412</v>
      </c>
      <c r="N41" s="201">
        <f t="shared" si="0"/>
        <v>0</v>
      </c>
      <c r="O41" s="202">
        <f t="shared" si="0"/>
        <v>959418606803</v>
      </c>
      <c r="P41" s="201">
        <f t="shared" si="0"/>
        <v>0</v>
      </c>
      <c r="Q41" s="260">
        <f t="shared" si="0"/>
        <v>111503471609</v>
      </c>
      <c r="S41" s="203"/>
      <c r="U41" s="203"/>
      <c r="W41" s="203"/>
      <c r="Y41" s="203"/>
      <c r="AA41" s="203"/>
      <c r="AC41" s="203"/>
      <c r="AE41" s="203"/>
    </row>
    <row r="42" spans="1:31" ht="19.5" thickTop="1" x14ac:dyDescent="0.2">
      <c r="C42" s="159"/>
    </row>
    <row r="43" spans="1:31" ht="18.75" x14ac:dyDescent="0.2">
      <c r="C43" s="159"/>
      <c r="G43" s="50"/>
    </row>
    <row r="44" spans="1:31" ht="18.75" x14ac:dyDescent="0.2">
      <c r="C44" s="159"/>
      <c r="G44" s="50"/>
    </row>
    <row r="45" spans="1:31" ht="18.75" x14ac:dyDescent="0.2">
      <c r="C45" s="159"/>
      <c r="G45" s="50"/>
    </row>
    <row r="46" spans="1:31" ht="18.75" x14ac:dyDescent="0.2">
      <c r="C46" s="159"/>
    </row>
    <row r="47" spans="1:31" ht="18.75" x14ac:dyDescent="0.2">
      <c r="C47" s="159"/>
    </row>
    <row r="48" spans="1:31" ht="18.75" x14ac:dyDescent="0.2">
      <c r="C48" s="159"/>
    </row>
  </sheetData>
  <mergeCells count="7">
    <mergeCell ref="A1:Q1"/>
    <mergeCell ref="A4:R4"/>
    <mergeCell ref="A5:A6"/>
    <mergeCell ref="C5:I5"/>
    <mergeCell ref="K5:R5"/>
    <mergeCell ref="A2:Q2"/>
    <mergeCell ref="A3:Q3"/>
  </mergeCells>
  <pageMargins left="0.39" right="0.39" top="0.39" bottom="0.39" header="0" footer="0"/>
  <pageSetup scale="74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59999389629810485"/>
    <pageSetUpPr fitToPage="1"/>
  </sheetPr>
  <dimension ref="A1:W46"/>
  <sheetViews>
    <sheetView rightToLeft="1" view="pageBreakPreview" topLeftCell="A28" zoomScaleNormal="100" zoomScaleSheetLayoutView="100" workbookViewId="0">
      <selection activeCell="G44" sqref="G44"/>
    </sheetView>
  </sheetViews>
  <sheetFormatPr defaultRowHeight="12.75" x14ac:dyDescent="0.2"/>
  <cols>
    <col min="1" max="1" width="33.42578125" customWidth="1"/>
    <col min="2" max="2" width="1.28515625" customWidth="1"/>
    <col min="3" max="3" width="16" style="161" customWidth="1"/>
    <col min="4" max="4" width="1.28515625" style="161" customWidth="1"/>
    <col min="5" max="5" width="20.7109375" style="161" customWidth="1"/>
    <col min="6" max="6" width="1.28515625" style="161" customWidth="1"/>
    <col min="7" max="7" width="22" style="161" customWidth="1"/>
    <col min="8" max="8" width="1.28515625" style="161" customWidth="1"/>
    <col min="9" max="9" width="24.42578125" style="162" customWidth="1"/>
    <col min="10" max="10" width="0.85546875" style="161" customWidth="1"/>
    <col min="11" max="11" width="22.7109375" style="162" customWidth="1"/>
    <col min="12" max="12" width="1.28515625" style="162" customWidth="1"/>
    <col min="13" max="13" width="24.140625" style="162" customWidth="1"/>
    <col min="14" max="14" width="1.28515625" style="162" customWidth="1"/>
    <col min="15" max="15" width="26.28515625" style="162" customWidth="1"/>
    <col min="16" max="16" width="1.28515625" style="162" customWidth="1"/>
    <col min="17" max="17" width="19.85546875" style="163" customWidth="1"/>
    <col min="18" max="18" width="0.5703125" customWidth="1"/>
    <col min="19" max="19" width="30.7109375" style="122" customWidth="1"/>
    <col min="20" max="23" width="30.7109375" style="85" customWidth="1"/>
  </cols>
  <sheetData>
    <row r="1" spans="1:23" ht="29.1" customHeight="1" x14ac:dyDescent="0.2">
      <c r="A1" s="275" t="s">
        <v>88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S1" s="209"/>
      <c r="T1" s="78"/>
      <c r="U1" s="78"/>
      <c r="V1" s="78"/>
    </row>
    <row r="2" spans="1:23" s="9" customFormat="1" ht="30" customHeight="1" x14ac:dyDescent="0.2">
      <c r="A2" s="275" t="s">
        <v>30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S2" s="121"/>
      <c r="T2" s="121"/>
      <c r="U2" s="121"/>
      <c r="V2" s="121"/>
      <c r="W2" s="122"/>
    </row>
    <row r="3" spans="1:23" s="9" customFormat="1" ht="30" customHeight="1" x14ac:dyDescent="0.2">
      <c r="A3" s="275" t="s">
        <v>155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S3" s="121"/>
      <c r="T3" s="121"/>
      <c r="U3" s="121"/>
      <c r="V3" s="121"/>
      <c r="W3" s="122"/>
    </row>
    <row r="4" spans="1:23" s="10" customFormat="1" ht="25.5" x14ac:dyDescent="0.2">
      <c r="A4" s="277" t="s">
        <v>65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S4" s="121"/>
      <c r="T4" s="121"/>
      <c r="U4" s="121"/>
      <c r="V4" s="121"/>
      <c r="W4" s="122"/>
    </row>
    <row r="5" spans="1:23" s="9" customFormat="1" ht="24" customHeight="1" x14ac:dyDescent="0.2">
      <c r="A5" s="275" t="s">
        <v>31</v>
      </c>
      <c r="C5" s="305" t="s">
        <v>35</v>
      </c>
      <c r="D5" s="305"/>
      <c r="E5" s="305"/>
      <c r="F5" s="305"/>
      <c r="G5" s="305"/>
      <c r="H5" s="305"/>
      <c r="I5" s="305"/>
      <c r="J5" s="147"/>
      <c r="K5" s="306" t="str">
        <f>'درآمد سرمایه گذاری در اوراق به'!$L$6</f>
        <v>از ابتدای سال مالی تا پایان ماه</v>
      </c>
      <c r="L5" s="306"/>
      <c r="M5" s="306"/>
      <c r="N5" s="306"/>
      <c r="O5" s="306"/>
      <c r="P5" s="306"/>
      <c r="Q5" s="306"/>
      <c r="S5" s="121"/>
      <c r="T5" s="121"/>
      <c r="U5" s="121"/>
      <c r="V5" s="121"/>
      <c r="W5" s="122"/>
    </row>
    <row r="6" spans="1:23" s="9" customFormat="1" ht="37.5" customHeight="1" x14ac:dyDescent="0.2">
      <c r="A6" s="278"/>
      <c r="C6" s="148" t="s">
        <v>5</v>
      </c>
      <c r="D6" s="149"/>
      <c r="E6" s="150" t="s">
        <v>7</v>
      </c>
      <c r="F6" s="149"/>
      <c r="G6" s="148" t="s">
        <v>63</v>
      </c>
      <c r="H6" s="149"/>
      <c r="I6" s="213" t="s">
        <v>66</v>
      </c>
      <c r="J6" s="147"/>
      <c r="K6" s="151" t="s">
        <v>5</v>
      </c>
      <c r="L6" s="152"/>
      <c r="M6" s="151" t="s">
        <v>7</v>
      </c>
      <c r="N6" s="152"/>
      <c r="O6" s="151" t="s">
        <v>63</v>
      </c>
      <c r="P6" s="152"/>
      <c r="Q6" s="153" t="s">
        <v>66</v>
      </c>
      <c r="S6" s="210"/>
      <c r="T6" s="121"/>
      <c r="U6" s="121"/>
      <c r="V6" s="121"/>
      <c r="W6" s="122"/>
    </row>
    <row r="7" spans="1:23" s="49" customFormat="1" ht="30" customHeight="1" x14ac:dyDescent="0.2">
      <c r="A7" s="180" t="s">
        <v>158</v>
      </c>
      <c r="B7" s="47"/>
      <c r="C7" s="154">
        <v>30514927</v>
      </c>
      <c r="D7" s="155"/>
      <c r="E7" s="156">
        <v>20171686517</v>
      </c>
      <c r="F7" s="155"/>
      <c r="G7" s="154">
        <v>21103665257</v>
      </c>
      <c r="H7" s="155"/>
      <c r="I7" s="157">
        <v>-931978739</v>
      </c>
      <c r="J7" s="155"/>
      <c r="K7" s="144">
        <v>30514927</v>
      </c>
      <c r="L7" s="155"/>
      <c r="M7" s="156">
        <v>20171686517</v>
      </c>
      <c r="N7" s="155"/>
      <c r="O7" s="144">
        <v>21103665257</v>
      </c>
      <c r="P7" s="155"/>
      <c r="Q7" s="158">
        <v>-931978739</v>
      </c>
      <c r="R7" s="143"/>
      <c r="S7" s="210"/>
      <c r="T7" s="146"/>
      <c r="U7" s="145"/>
      <c r="V7" s="144"/>
      <c r="W7" s="145"/>
    </row>
    <row r="8" spans="1:23" s="49" customFormat="1" ht="30" customHeight="1" x14ac:dyDescent="0.2">
      <c r="A8" s="180" t="s">
        <v>89</v>
      </c>
      <c r="B8" s="47"/>
      <c r="C8" s="154">
        <v>13391845</v>
      </c>
      <c r="D8" s="155"/>
      <c r="E8" s="154">
        <v>68158277233</v>
      </c>
      <c r="F8" s="155"/>
      <c r="G8" s="154">
        <v>71885683020</v>
      </c>
      <c r="H8" s="155"/>
      <c r="I8" s="157">
        <v>-3727405786</v>
      </c>
      <c r="J8" s="155"/>
      <c r="K8" s="144">
        <v>13391845</v>
      </c>
      <c r="L8" s="155"/>
      <c r="M8" s="154">
        <v>68158277233</v>
      </c>
      <c r="N8" s="155"/>
      <c r="O8" s="144">
        <v>57304831849</v>
      </c>
      <c r="P8" s="155"/>
      <c r="Q8" s="157">
        <v>10853445384</v>
      </c>
      <c r="R8" s="143"/>
      <c r="S8" s="210"/>
      <c r="T8" s="146"/>
      <c r="U8" s="145"/>
      <c r="V8" s="144"/>
      <c r="W8" s="145"/>
    </row>
    <row r="9" spans="1:23" s="49" customFormat="1" ht="30" customHeight="1" x14ac:dyDescent="0.2">
      <c r="A9" s="180" t="s">
        <v>90</v>
      </c>
      <c r="B9" s="47"/>
      <c r="C9" s="154">
        <v>10843584</v>
      </c>
      <c r="D9" s="155"/>
      <c r="E9" s="154">
        <v>122234593416</v>
      </c>
      <c r="F9" s="155"/>
      <c r="G9" s="154">
        <v>123521998486</v>
      </c>
      <c r="H9" s="155"/>
      <c r="I9" s="157">
        <v>-1287405069</v>
      </c>
      <c r="J9" s="155"/>
      <c r="K9" s="144">
        <v>10843584</v>
      </c>
      <c r="L9" s="155"/>
      <c r="M9" s="154">
        <v>122234593416</v>
      </c>
      <c r="N9" s="155"/>
      <c r="O9" s="144">
        <v>103577349582</v>
      </c>
      <c r="P9" s="155"/>
      <c r="Q9" s="157">
        <v>18657243834</v>
      </c>
      <c r="R9" s="143"/>
      <c r="S9" s="210"/>
      <c r="T9" s="146"/>
      <c r="U9" s="145"/>
      <c r="V9" s="144"/>
      <c r="W9" s="145"/>
    </row>
    <row r="10" spans="1:23" s="49" customFormat="1" ht="30" customHeight="1" x14ac:dyDescent="0.2">
      <c r="A10" s="180" t="s">
        <v>92</v>
      </c>
      <c r="B10" s="47"/>
      <c r="C10" s="154">
        <v>15110307</v>
      </c>
      <c r="D10" s="155"/>
      <c r="E10" s="154">
        <v>26495986787</v>
      </c>
      <c r="F10" s="155"/>
      <c r="G10" s="154">
        <v>29690799960</v>
      </c>
      <c r="H10" s="155"/>
      <c r="I10" s="157">
        <v>-3194813172</v>
      </c>
      <c r="J10" s="155"/>
      <c r="K10" s="144">
        <v>15110307</v>
      </c>
      <c r="L10" s="155"/>
      <c r="M10" s="154">
        <v>26495986787</v>
      </c>
      <c r="N10" s="155"/>
      <c r="O10" s="144">
        <v>29161233850</v>
      </c>
      <c r="P10" s="155"/>
      <c r="Q10" s="157">
        <v>-2665247062</v>
      </c>
      <c r="R10" s="143"/>
      <c r="S10" s="210"/>
      <c r="T10" s="146"/>
      <c r="U10" s="145"/>
      <c r="V10" s="144"/>
      <c r="W10" s="145"/>
    </row>
    <row r="11" spans="1:23" s="49" customFormat="1" ht="30" customHeight="1" x14ac:dyDescent="0.2">
      <c r="A11" s="180" t="s">
        <v>115</v>
      </c>
      <c r="B11" s="47"/>
      <c r="C11" s="154">
        <v>2162913</v>
      </c>
      <c r="D11" s="155"/>
      <c r="E11" s="154">
        <v>112447283818</v>
      </c>
      <c r="F11" s="155"/>
      <c r="G11" s="154">
        <v>118789912637</v>
      </c>
      <c r="H11" s="155"/>
      <c r="I11" s="157">
        <v>-6342628819</v>
      </c>
      <c r="J11" s="155"/>
      <c r="K11" s="144">
        <v>2162913</v>
      </c>
      <c r="L11" s="155"/>
      <c r="M11" s="154">
        <v>112447283818</v>
      </c>
      <c r="N11" s="155"/>
      <c r="O11" s="144">
        <v>115789275679</v>
      </c>
      <c r="P11" s="155"/>
      <c r="Q11" s="157">
        <v>-3341991861</v>
      </c>
      <c r="R11" s="143"/>
      <c r="S11" s="210"/>
      <c r="T11" s="146"/>
      <c r="U11" s="145"/>
      <c r="V11" s="144"/>
      <c r="W11" s="145"/>
    </row>
    <row r="12" spans="1:23" s="49" customFormat="1" ht="30" customHeight="1" x14ac:dyDescent="0.2">
      <c r="A12" s="180" t="s">
        <v>93</v>
      </c>
      <c r="B12" s="47"/>
      <c r="C12" s="154">
        <v>33800000</v>
      </c>
      <c r="D12" s="155"/>
      <c r="E12" s="154">
        <v>56882920770</v>
      </c>
      <c r="F12" s="155"/>
      <c r="G12" s="154">
        <v>57958234359</v>
      </c>
      <c r="H12" s="155"/>
      <c r="I12" s="157">
        <v>-1075313589</v>
      </c>
      <c r="J12" s="155"/>
      <c r="K12" s="144">
        <v>33800000</v>
      </c>
      <c r="L12" s="155"/>
      <c r="M12" s="154">
        <v>56882920770</v>
      </c>
      <c r="N12" s="155"/>
      <c r="O12" s="144">
        <v>54650678748</v>
      </c>
      <c r="P12" s="155"/>
      <c r="Q12" s="157">
        <v>2232242022</v>
      </c>
      <c r="R12" s="143"/>
      <c r="S12" s="210"/>
      <c r="T12" s="146"/>
      <c r="U12" s="145"/>
      <c r="V12" s="144"/>
      <c r="W12" s="145"/>
    </row>
    <row r="13" spans="1:23" s="49" customFormat="1" ht="30" customHeight="1" x14ac:dyDescent="0.2">
      <c r="A13" s="180" t="s">
        <v>94</v>
      </c>
      <c r="B13" s="47"/>
      <c r="C13" s="154">
        <v>34345945</v>
      </c>
      <c r="D13" s="155"/>
      <c r="E13" s="154">
        <v>137488169347</v>
      </c>
      <c r="F13" s="155"/>
      <c r="G13" s="154">
        <v>151556411927</v>
      </c>
      <c r="H13" s="155"/>
      <c r="I13" s="157">
        <v>-14068242579</v>
      </c>
      <c r="J13" s="155"/>
      <c r="K13" s="144">
        <v>34345945</v>
      </c>
      <c r="L13" s="155"/>
      <c r="M13" s="154">
        <v>137488169347</v>
      </c>
      <c r="N13" s="155"/>
      <c r="O13" s="144">
        <v>137866835036</v>
      </c>
      <c r="P13" s="155"/>
      <c r="Q13" s="157">
        <v>-378665688</v>
      </c>
      <c r="R13" s="143"/>
      <c r="S13" s="210"/>
      <c r="T13" s="146"/>
      <c r="U13" s="145"/>
      <c r="V13" s="144"/>
      <c r="W13" s="145"/>
    </row>
    <row r="14" spans="1:23" s="49" customFormat="1" ht="30" customHeight="1" x14ac:dyDescent="0.2">
      <c r="A14" s="180" t="s">
        <v>139</v>
      </c>
      <c r="B14" s="47"/>
      <c r="C14" s="154">
        <v>4976344</v>
      </c>
      <c r="D14" s="155"/>
      <c r="E14" s="154">
        <v>7365688047</v>
      </c>
      <c r="F14" s="155"/>
      <c r="G14" s="154">
        <v>8019798427</v>
      </c>
      <c r="H14" s="155"/>
      <c r="I14" s="157">
        <v>-654110379</v>
      </c>
      <c r="J14" s="155"/>
      <c r="K14" s="144">
        <v>4976344</v>
      </c>
      <c r="L14" s="155"/>
      <c r="M14" s="154">
        <v>7365688047</v>
      </c>
      <c r="N14" s="155"/>
      <c r="O14" s="144">
        <v>8271437904</v>
      </c>
      <c r="P14" s="155"/>
      <c r="Q14" s="157">
        <v>-905749856</v>
      </c>
      <c r="R14" s="143"/>
      <c r="S14" s="210"/>
      <c r="T14" s="146"/>
      <c r="U14" s="145"/>
      <c r="V14" s="144"/>
      <c r="W14" s="145"/>
    </row>
    <row r="15" spans="1:23" s="49" customFormat="1" ht="30" customHeight="1" x14ac:dyDescent="0.2">
      <c r="A15" s="180" t="s">
        <v>137</v>
      </c>
      <c r="B15" s="47"/>
      <c r="C15" s="154">
        <v>62000000</v>
      </c>
      <c r="D15" s="155"/>
      <c r="E15" s="154">
        <v>126960066000</v>
      </c>
      <c r="F15" s="155"/>
      <c r="G15" s="154">
        <v>116046238175</v>
      </c>
      <c r="H15" s="155"/>
      <c r="I15" s="157">
        <v>10913827825</v>
      </c>
      <c r="J15" s="155"/>
      <c r="K15" s="144">
        <v>62000000</v>
      </c>
      <c r="L15" s="155"/>
      <c r="M15" s="154">
        <v>126960066000</v>
      </c>
      <c r="N15" s="155"/>
      <c r="O15" s="144">
        <v>116087522495</v>
      </c>
      <c r="P15" s="155"/>
      <c r="Q15" s="157">
        <v>10872543505</v>
      </c>
      <c r="R15" s="143"/>
      <c r="S15" s="210"/>
      <c r="T15" s="146"/>
      <c r="U15" s="145"/>
      <c r="V15" s="144"/>
      <c r="W15" s="145"/>
    </row>
    <row r="16" spans="1:23" s="49" customFormat="1" ht="30" customHeight="1" x14ac:dyDescent="0.2">
      <c r="A16" s="180" t="s">
        <v>142</v>
      </c>
      <c r="B16" s="47"/>
      <c r="C16" s="154">
        <v>7000000</v>
      </c>
      <c r="D16" s="155"/>
      <c r="E16" s="154">
        <v>25697186550</v>
      </c>
      <c r="F16" s="155"/>
      <c r="G16" s="154">
        <v>25411894200</v>
      </c>
      <c r="H16" s="155"/>
      <c r="I16" s="157">
        <v>285292350</v>
      </c>
      <c r="J16" s="155"/>
      <c r="K16" s="144">
        <v>7000000</v>
      </c>
      <c r="L16" s="155"/>
      <c r="M16" s="154">
        <v>25697186550</v>
      </c>
      <c r="N16" s="155"/>
      <c r="O16" s="144">
        <v>25871564657</v>
      </c>
      <c r="P16" s="155"/>
      <c r="Q16" s="157">
        <v>-174378107</v>
      </c>
      <c r="R16" s="143"/>
      <c r="S16" s="210"/>
      <c r="T16" s="146"/>
      <c r="U16" s="145"/>
      <c r="V16" s="144"/>
      <c r="W16" s="145"/>
    </row>
    <row r="17" spans="1:23" s="49" customFormat="1" ht="30" customHeight="1" x14ac:dyDescent="0.2">
      <c r="A17" s="180" t="s">
        <v>96</v>
      </c>
      <c r="B17" s="47"/>
      <c r="C17" s="154">
        <v>600000</v>
      </c>
      <c r="D17" s="155"/>
      <c r="E17" s="154">
        <v>14701999500</v>
      </c>
      <c r="F17" s="155"/>
      <c r="G17" s="154">
        <v>21458686363</v>
      </c>
      <c r="H17" s="155"/>
      <c r="I17" s="157">
        <v>-6756686863</v>
      </c>
      <c r="J17" s="155"/>
      <c r="K17" s="144">
        <v>600000</v>
      </c>
      <c r="L17" s="155"/>
      <c r="M17" s="154">
        <v>14701999500</v>
      </c>
      <c r="N17" s="155"/>
      <c r="O17" s="144">
        <v>11574156667</v>
      </c>
      <c r="P17" s="155"/>
      <c r="Q17" s="157">
        <v>3127842833</v>
      </c>
      <c r="R17" s="143"/>
      <c r="S17" s="210"/>
      <c r="T17" s="146"/>
      <c r="U17" s="145"/>
      <c r="V17" s="144"/>
      <c r="W17" s="145"/>
    </row>
    <row r="18" spans="1:23" s="49" customFormat="1" ht="30" customHeight="1" x14ac:dyDescent="0.2">
      <c r="A18" s="180" t="s">
        <v>144</v>
      </c>
      <c r="B18" s="47"/>
      <c r="C18" s="154">
        <v>1048946</v>
      </c>
      <c r="D18" s="155"/>
      <c r="E18" s="154">
        <v>5296940238</v>
      </c>
      <c r="F18" s="155"/>
      <c r="G18" s="154">
        <v>6855531474</v>
      </c>
      <c r="H18" s="155"/>
      <c r="I18" s="157">
        <v>-1558591235</v>
      </c>
      <c r="J18" s="155"/>
      <c r="K18" s="144">
        <v>1048946</v>
      </c>
      <c r="L18" s="155"/>
      <c r="M18" s="154">
        <v>5296940238</v>
      </c>
      <c r="N18" s="155"/>
      <c r="O18" s="144">
        <v>4907693680</v>
      </c>
      <c r="P18" s="155"/>
      <c r="Q18" s="157">
        <v>389246558</v>
      </c>
      <c r="R18" s="143"/>
      <c r="S18" s="210"/>
      <c r="T18" s="146"/>
      <c r="U18" s="145"/>
      <c r="V18" s="144"/>
      <c r="W18" s="145"/>
    </row>
    <row r="19" spans="1:23" s="49" customFormat="1" ht="30" customHeight="1" x14ac:dyDescent="0.2">
      <c r="A19" s="180" t="s">
        <v>97</v>
      </c>
      <c r="B19" s="47"/>
      <c r="C19" s="154">
        <v>80984648</v>
      </c>
      <c r="D19" s="155"/>
      <c r="E19" s="154">
        <v>213010380605</v>
      </c>
      <c r="F19" s="155"/>
      <c r="G19" s="154">
        <v>249405607747</v>
      </c>
      <c r="H19" s="155"/>
      <c r="I19" s="157">
        <v>-36395227141</v>
      </c>
      <c r="J19" s="155"/>
      <c r="K19" s="144">
        <v>80984648</v>
      </c>
      <c r="L19" s="155"/>
      <c r="M19" s="154">
        <v>213010380605</v>
      </c>
      <c r="N19" s="155"/>
      <c r="O19" s="144">
        <v>206741507592</v>
      </c>
      <c r="P19" s="155"/>
      <c r="Q19" s="157">
        <v>6268873013</v>
      </c>
      <c r="R19" s="143"/>
      <c r="S19" s="210"/>
      <c r="T19" s="146"/>
      <c r="U19" s="145"/>
      <c r="V19" s="144"/>
      <c r="W19" s="145"/>
    </row>
    <row r="20" spans="1:23" s="49" customFormat="1" ht="30" customHeight="1" x14ac:dyDescent="0.2">
      <c r="A20" s="180" t="s">
        <v>98</v>
      </c>
      <c r="B20" s="47"/>
      <c r="C20" s="154">
        <v>4500910</v>
      </c>
      <c r="D20" s="155"/>
      <c r="E20" s="154">
        <v>32884852453</v>
      </c>
      <c r="F20" s="155"/>
      <c r="G20" s="154">
        <v>36137763087</v>
      </c>
      <c r="H20" s="155"/>
      <c r="I20" s="157">
        <v>-3252910633</v>
      </c>
      <c r="J20" s="155"/>
      <c r="K20" s="144">
        <v>4500910</v>
      </c>
      <c r="L20" s="155"/>
      <c r="M20" s="154">
        <v>32884852453</v>
      </c>
      <c r="N20" s="155"/>
      <c r="O20" s="144">
        <v>30421875535</v>
      </c>
      <c r="P20" s="155"/>
      <c r="Q20" s="157">
        <v>2462976918</v>
      </c>
      <c r="R20" s="143"/>
      <c r="S20" s="210"/>
      <c r="T20" s="146"/>
      <c r="U20" s="145"/>
      <c r="V20" s="144"/>
      <c r="W20" s="145"/>
    </row>
    <row r="21" spans="1:23" s="49" customFormat="1" ht="30" customHeight="1" x14ac:dyDescent="0.2">
      <c r="A21" s="180" t="s">
        <v>141</v>
      </c>
      <c r="B21" s="47"/>
      <c r="C21" s="154">
        <v>208</v>
      </c>
      <c r="D21" s="155"/>
      <c r="E21" s="154">
        <v>867988</v>
      </c>
      <c r="F21" s="155"/>
      <c r="G21" s="154">
        <v>769983</v>
      </c>
      <c r="H21" s="155"/>
      <c r="I21" s="157">
        <v>98005</v>
      </c>
      <c r="J21" s="155"/>
      <c r="K21" s="144">
        <v>208</v>
      </c>
      <c r="L21" s="155"/>
      <c r="M21" s="154">
        <v>867988</v>
      </c>
      <c r="N21" s="155"/>
      <c r="O21" s="144">
        <v>649754</v>
      </c>
      <c r="P21" s="155"/>
      <c r="Q21" s="157">
        <v>218234</v>
      </c>
      <c r="R21" s="143"/>
      <c r="S21" s="210"/>
      <c r="T21" s="146"/>
      <c r="U21" s="145"/>
      <c r="V21" s="144"/>
      <c r="W21" s="145"/>
    </row>
    <row r="22" spans="1:23" s="49" customFormat="1" ht="30" customHeight="1" x14ac:dyDescent="0.2">
      <c r="A22" s="180" t="s">
        <v>99</v>
      </c>
      <c r="B22" s="47"/>
      <c r="C22" s="154">
        <v>450000</v>
      </c>
      <c r="D22" s="155"/>
      <c r="E22" s="154">
        <v>1599177937</v>
      </c>
      <c r="F22" s="155"/>
      <c r="G22" s="154">
        <v>10214223199</v>
      </c>
      <c r="H22" s="155"/>
      <c r="I22" s="157">
        <v>-8615045261</v>
      </c>
      <c r="J22" s="155"/>
      <c r="K22" s="144">
        <v>450000</v>
      </c>
      <c r="L22" s="155"/>
      <c r="M22" s="154">
        <v>1599177937</v>
      </c>
      <c r="N22" s="155"/>
      <c r="O22" s="144">
        <v>1392657090</v>
      </c>
      <c r="P22" s="155"/>
      <c r="Q22" s="157">
        <v>206520847</v>
      </c>
      <c r="R22" s="143"/>
      <c r="S22" s="210"/>
      <c r="T22" s="146"/>
      <c r="U22" s="145"/>
      <c r="V22" s="144"/>
      <c r="W22" s="145"/>
    </row>
    <row r="23" spans="1:23" s="49" customFormat="1" ht="30" customHeight="1" x14ac:dyDescent="0.2">
      <c r="A23" s="180" t="s">
        <v>100</v>
      </c>
      <c r="B23" s="47"/>
      <c r="C23" s="154">
        <v>2882441</v>
      </c>
      <c r="D23" s="155"/>
      <c r="E23" s="154">
        <v>89110533805</v>
      </c>
      <c r="F23" s="155"/>
      <c r="G23" s="154">
        <v>81764005521</v>
      </c>
      <c r="H23" s="155"/>
      <c r="I23" s="157">
        <v>7346528284</v>
      </c>
      <c r="J23" s="155"/>
      <c r="K23" s="144">
        <v>2882441</v>
      </c>
      <c r="L23" s="155"/>
      <c r="M23" s="154">
        <v>89110533805</v>
      </c>
      <c r="N23" s="155"/>
      <c r="O23" s="144">
        <v>69845685231</v>
      </c>
      <c r="P23" s="155"/>
      <c r="Q23" s="157">
        <v>19264848574</v>
      </c>
      <c r="R23" s="143"/>
      <c r="S23" s="210"/>
      <c r="T23" s="146"/>
      <c r="U23" s="145"/>
      <c r="V23" s="144"/>
      <c r="W23" s="145"/>
    </row>
    <row r="24" spans="1:23" s="49" customFormat="1" ht="30" customHeight="1" x14ac:dyDescent="0.2">
      <c r="A24" s="180" t="s">
        <v>138</v>
      </c>
      <c r="B24" s="47"/>
      <c r="C24" s="154">
        <v>13500000</v>
      </c>
      <c r="D24" s="155"/>
      <c r="E24" s="154">
        <v>20934693000</v>
      </c>
      <c r="F24" s="155"/>
      <c r="G24" s="154">
        <v>20626040475</v>
      </c>
      <c r="H24" s="155"/>
      <c r="I24" s="157">
        <v>308652525</v>
      </c>
      <c r="J24" s="155"/>
      <c r="K24" s="144">
        <v>13500000</v>
      </c>
      <c r="L24" s="155"/>
      <c r="M24" s="154">
        <v>20934693000</v>
      </c>
      <c r="N24" s="155"/>
      <c r="O24" s="144">
        <v>20161878999</v>
      </c>
      <c r="P24" s="155"/>
      <c r="Q24" s="157">
        <v>772814001</v>
      </c>
      <c r="R24" s="143"/>
      <c r="S24" s="210"/>
      <c r="T24" s="146"/>
      <c r="U24" s="145"/>
      <c r="V24" s="144"/>
      <c r="W24" s="145"/>
    </row>
    <row r="25" spans="1:23" s="49" customFormat="1" ht="30" customHeight="1" x14ac:dyDescent="0.2">
      <c r="A25" s="180" t="s">
        <v>145</v>
      </c>
      <c r="B25" s="47"/>
      <c r="C25" s="154">
        <v>771428</v>
      </c>
      <c r="D25" s="155"/>
      <c r="E25" s="154">
        <v>2094234587</v>
      </c>
      <c r="F25" s="155"/>
      <c r="G25" s="154">
        <v>1923996550</v>
      </c>
      <c r="H25" s="155"/>
      <c r="I25" s="157">
        <v>170238037</v>
      </c>
      <c r="J25" s="155"/>
      <c r="K25" s="144">
        <v>771428</v>
      </c>
      <c r="L25" s="155"/>
      <c r="M25" s="154">
        <v>2094234587</v>
      </c>
      <c r="N25" s="155"/>
      <c r="O25" s="144">
        <v>2180826956</v>
      </c>
      <c r="P25" s="155"/>
      <c r="Q25" s="157">
        <v>-86592368</v>
      </c>
      <c r="R25" s="143"/>
      <c r="S25" s="210"/>
      <c r="T25" s="146"/>
      <c r="U25" s="145"/>
      <c r="V25" s="144"/>
      <c r="W25" s="145"/>
    </row>
    <row r="26" spans="1:23" s="49" customFormat="1" ht="30" customHeight="1" x14ac:dyDescent="0.2">
      <c r="A26" s="180" t="s">
        <v>101</v>
      </c>
      <c r="B26" s="47"/>
      <c r="C26" s="154">
        <v>8099986</v>
      </c>
      <c r="D26" s="155"/>
      <c r="E26" s="154">
        <v>57731342067</v>
      </c>
      <c r="F26" s="155"/>
      <c r="G26" s="154">
        <v>60922920648</v>
      </c>
      <c r="H26" s="155"/>
      <c r="I26" s="157">
        <v>-3191578580</v>
      </c>
      <c r="J26" s="155"/>
      <c r="K26" s="144">
        <v>8099986</v>
      </c>
      <c r="L26" s="155"/>
      <c r="M26" s="154">
        <v>57731342067</v>
      </c>
      <c r="N26" s="155"/>
      <c r="O26" s="144">
        <v>49489604218</v>
      </c>
      <c r="P26" s="155"/>
      <c r="Q26" s="157">
        <v>8241737849</v>
      </c>
      <c r="R26" s="143"/>
      <c r="S26" s="210"/>
      <c r="T26" s="146"/>
      <c r="U26" s="145"/>
      <c r="V26" s="144"/>
      <c r="W26" s="145"/>
    </row>
    <row r="27" spans="1:23" s="49" customFormat="1" ht="30" customHeight="1" x14ac:dyDescent="0.2">
      <c r="A27" s="180" t="s">
        <v>116</v>
      </c>
      <c r="B27" s="47"/>
      <c r="C27" s="154">
        <v>40211631</v>
      </c>
      <c r="D27" s="155"/>
      <c r="E27" s="154">
        <v>351357148082</v>
      </c>
      <c r="F27" s="155"/>
      <c r="G27" s="154">
        <v>356447393610</v>
      </c>
      <c r="H27" s="155"/>
      <c r="I27" s="157">
        <v>-5090245527</v>
      </c>
      <c r="J27" s="155"/>
      <c r="K27" s="144">
        <v>40211631</v>
      </c>
      <c r="L27" s="155"/>
      <c r="M27" s="154">
        <v>351357148082</v>
      </c>
      <c r="N27" s="155"/>
      <c r="O27" s="144">
        <v>302023439427</v>
      </c>
      <c r="P27" s="155"/>
      <c r="Q27" s="157">
        <v>49333708655</v>
      </c>
      <c r="R27" s="143"/>
      <c r="S27" s="210"/>
      <c r="T27" s="146"/>
      <c r="U27" s="145"/>
      <c r="V27" s="144"/>
      <c r="W27" s="145"/>
    </row>
    <row r="28" spans="1:23" s="49" customFormat="1" ht="30" customHeight="1" x14ac:dyDescent="0.2">
      <c r="A28" s="180" t="s">
        <v>102</v>
      </c>
      <c r="B28" s="47"/>
      <c r="C28" s="154">
        <v>2955168</v>
      </c>
      <c r="D28" s="155"/>
      <c r="E28" s="154">
        <v>47588872956</v>
      </c>
      <c r="F28" s="155"/>
      <c r="G28" s="154">
        <v>52769274830</v>
      </c>
      <c r="H28" s="155"/>
      <c r="I28" s="157">
        <v>-5180401873</v>
      </c>
      <c r="J28" s="155"/>
      <c r="K28" s="144">
        <v>2955168</v>
      </c>
      <c r="L28" s="155"/>
      <c r="M28" s="154">
        <v>47588872956</v>
      </c>
      <c r="N28" s="155"/>
      <c r="O28" s="144">
        <v>51876001286</v>
      </c>
      <c r="P28" s="155"/>
      <c r="Q28" s="157">
        <v>-4287128329</v>
      </c>
      <c r="R28" s="143"/>
      <c r="S28" s="210"/>
      <c r="T28" s="146"/>
      <c r="U28" s="145"/>
      <c r="V28" s="144"/>
      <c r="W28" s="145"/>
    </row>
    <row r="29" spans="1:23" s="49" customFormat="1" ht="30" customHeight="1" x14ac:dyDescent="0.2">
      <c r="A29" s="180" t="s">
        <v>103</v>
      </c>
      <c r="B29" s="47"/>
      <c r="C29" s="154">
        <v>6278913</v>
      </c>
      <c r="D29" s="155"/>
      <c r="E29" s="154">
        <v>54363930703</v>
      </c>
      <c r="F29" s="155"/>
      <c r="G29" s="154">
        <v>57283405298</v>
      </c>
      <c r="H29" s="155"/>
      <c r="I29" s="157">
        <v>-2919474594</v>
      </c>
      <c r="J29" s="155"/>
      <c r="K29" s="144">
        <v>6278913</v>
      </c>
      <c r="L29" s="155"/>
      <c r="M29" s="154">
        <v>54363930703</v>
      </c>
      <c r="N29" s="155"/>
      <c r="O29" s="144">
        <v>45451986302</v>
      </c>
      <c r="P29" s="155"/>
      <c r="Q29" s="157">
        <v>8911944401</v>
      </c>
      <c r="R29" s="143"/>
      <c r="S29" s="210"/>
      <c r="T29" s="146"/>
      <c r="U29" s="145"/>
      <c r="V29" s="144"/>
      <c r="W29" s="145"/>
    </row>
    <row r="30" spans="1:23" s="49" customFormat="1" ht="30" customHeight="1" x14ac:dyDescent="0.2">
      <c r="A30" s="180" t="s">
        <v>143</v>
      </c>
      <c r="B30" s="47"/>
      <c r="C30" s="154">
        <v>14860116</v>
      </c>
      <c r="D30" s="155"/>
      <c r="E30" s="154">
        <v>49618134622</v>
      </c>
      <c r="F30" s="155"/>
      <c r="G30" s="154">
        <v>56749588661</v>
      </c>
      <c r="H30" s="155"/>
      <c r="I30" s="157">
        <v>-7131454039</v>
      </c>
      <c r="J30" s="155"/>
      <c r="K30" s="144">
        <v>14860116</v>
      </c>
      <c r="L30" s="155"/>
      <c r="M30" s="154">
        <v>49618134622</v>
      </c>
      <c r="N30" s="155"/>
      <c r="O30" s="144">
        <v>52196290203</v>
      </c>
      <c r="P30" s="155"/>
      <c r="Q30" s="157">
        <v>-2578155581</v>
      </c>
      <c r="R30" s="143"/>
      <c r="S30" s="210"/>
      <c r="T30" s="146"/>
      <c r="U30" s="145"/>
      <c r="V30" s="144"/>
      <c r="W30" s="145"/>
    </row>
    <row r="31" spans="1:23" s="49" customFormat="1" ht="30" customHeight="1" x14ac:dyDescent="0.2">
      <c r="A31" s="180" t="s">
        <v>106</v>
      </c>
      <c r="B31" s="47"/>
      <c r="C31" s="154">
        <v>12700000</v>
      </c>
      <c r="D31" s="155"/>
      <c r="E31" s="154">
        <v>92158375500</v>
      </c>
      <c r="F31" s="155"/>
      <c r="G31" s="154">
        <v>99435159040</v>
      </c>
      <c r="H31" s="155"/>
      <c r="I31" s="157">
        <v>-7276783540</v>
      </c>
      <c r="J31" s="155"/>
      <c r="K31" s="144">
        <v>12700000</v>
      </c>
      <c r="L31" s="155"/>
      <c r="M31" s="154">
        <v>92158375500</v>
      </c>
      <c r="N31" s="155"/>
      <c r="O31" s="144">
        <v>95841534026</v>
      </c>
      <c r="P31" s="155"/>
      <c r="Q31" s="157">
        <v>-3683158526</v>
      </c>
      <c r="R31" s="143"/>
      <c r="S31" s="210"/>
      <c r="T31" s="146"/>
      <c r="U31" s="145"/>
      <c r="V31" s="144"/>
      <c r="W31" s="145"/>
    </row>
    <row r="32" spans="1:23" s="49" customFormat="1" ht="30" customHeight="1" x14ac:dyDescent="0.2">
      <c r="A32" s="180" t="s">
        <v>133</v>
      </c>
      <c r="B32" s="47"/>
      <c r="C32" s="154">
        <v>75</v>
      </c>
      <c r="D32" s="155"/>
      <c r="E32" s="154">
        <v>8421591</v>
      </c>
      <c r="F32" s="155"/>
      <c r="G32" s="154">
        <v>6340050</v>
      </c>
      <c r="H32" s="155"/>
      <c r="I32" s="157">
        <v>2081541</v>
      </c>
      <c r="J32" s="155"/>
      <c r="K32" s="144">
        <v>75</v>
      </c>
      <c r="L32" s="155"/>
      <c r="M32" s="154">
        <v>8421591</v>
      </c>
      <c r="N32" s="155"/>
      <c r="O32" s="144">
        <v>4112010</v>
      </c>
      <c r="P32" s="155"/>
      <c r="Q32" s="157">
        <v>4309581</v>
      </c>
      <c r="R32" s="143"/>
      <c r="S32" s="210"/>
      <c r="T32" s="146"/>
      <c r="U32" s="145"/>
      <c r="V32" s="144"/>
      <c r="W32" s="145"/>
    </row>
    <row r="33" spans="1:23" s="49" customFormat="1" ht="30" customHeight="1" x14ac:dyDescent="0.2">
      <c r="A33" s="180" t="s">
        <v>107</v>
      </c>
      <c r="B33" s="47"/>
      <c r="C33" s="154">
        <v>7715495</v>
      </c>
      <c r="D33" s="155"/>
      <c r="E33" s="154">
        <v>85055728754</v>
      </c>
      <c r="F33" s="155"/>
      <c r="G33" s="154">
        <v>84376428140</v>
      </c>
      <c r="H33" s="155"/>
      <c r="I33" s="157">
        <v>679300614</v>
      </c>
      <c r="J33" s="155"/>
      <c r="K33" s="144">
        <v>7715495</v>
      </c>
      <c r="L33" s="155"/>
      <c r="M33" s="154">
        <v>85055728754</v>
      </c>
      <c r="N33" s="155"/>
      <c r="O33" s="144">
        <v>87743131331</v>
      </c>
      <c r="P33" s="155"/>
      <c r="Q33" s="157">
        <v>-2687402576</v>
      </c>
      <c r="R33" s="143"/>
      <c r="S33" s="210"/>
      <c r="T33" s="146"/>
      <c r="U33" s="145"/>
      <c r="V33" s="144"/>
      <c r="W33" s="145"/>
    </row>
    <row r="34" spans="1:23" s="49" customFormat="1" ht="30" customHeight="1" x14ac:dyDescent="0.2">
      <c r="A34" s="180" t="s">
        <v>108</v>
      </c>
      <c r="B34" s="47"/>
      <c r="C34" s="154">
        <v>43500000</v>
      </c>
      <c r="D34" s="155"/>
      <c r="E34" s="154">
        <v>163019229750</v>
      </c>
      <c r="F34" s="155"/>
      <c r="G34" s="154">
        <v>185072229000</v>
      </c>
      <c r="H34" s="155"/>
      <c r="I34" s="157">
        <v>-22052999250</v>
      </c>
      <c r="J34" s="155"/>
      <c r="K34" s="144">
        <v>43500000</v>
      </c>
      <c r="L34" s="155"/>
      <c r="M34" s="154">
        <v>163019229750</v>
      </c>
      <c r="N34" s="155"/>
      <c r="O34" s="144">
        <v>156120351275</v>
      </c>
      <c r="P34" s="155"/>
      <c r="Q34" s="157">
        <v>6898878475</v>
      </c>
      <c r="R34" s="143"/>
      <c r="S34" s="210"/>
      <c r="T34" s="146"/>
      <c r="U34" s="145"/>
      <c r="V34" s="144"/>
      <c r="W34" s="145"/>
    </row>
    <row r="35" spans="1:23" s="49" customFormat="1" ht="30" customHeight="1" x14ac:dyDescent="0.2">
      <c r="A35" s="180" t="s">
        <v>118</v>
      </c>
      <c r="B35" s="47"/>
      <c r="C35" s="154">
        <v>36966476</v>
      </c>
      <c r="D35" s="155"/>
      <c r="E35" s="154">
        <v>169474975457</v>
      </c>
      <c r="F35" s="155"/>
      <c r="G35" s="154">
        <v>190282621208</v>
      </c>
      <c r="H35" s="155"/>
      <c r="I35" s="157">
        <v>-20807645751</v>
      </c>
      <c r="J35" s="155"/>
      <c r="K35" s="144">
        <v>36966476</v>
      </c>
      <c r="L35" s="155"/>
      <c r="M35" s="154">
        <v>169474975457</v>
      </c>
      <c r="N35" s="155"/>
      <c r="O35" s="144">
        <v>165262257185</v>
      </c>
      <c r="P35" s="155"/>
      <c r="Q35" s="157">
        <v>4212718272</v>
      </c>
      <c r="R35" s="143"/>
      <c r="S35" s="210"/>
      <c r="T35" s="146"/>
      <c r="U35" s="145"/>
      <c r="V35" s="144"/>
      <c r="W35" s="145"/>
    </row>
    <row r="36" spans="1:23" s="49" customFormat="1" ht="30" customHeight="1" x14ac:dyDescent="0.2">
      <c r="A36" s="180" t="s">
        <v>110</v>
      </c>
      <c r="B36" s="47"/>
      <c r="C36" s="154">
        <v>7000000</v>
      </c>
      <c r="D36" s="155"/>
      <c r="E36" s="154">
        <v>18843211800</v>
      </c>
      <c r="F36" s="155"/>
      <c r="G36" s="154">
        <v>24214964776</v>
      </c>
      <c r="H36" s="155"/>
      <c r="I36" s="157">
        <v>-5371752976</v>
      </c>
      <c r="J36" s="155"/>
      <c r="K36" s="144">
        <v>7000000</v>
      </c>
      <c r="L36" s="155"/>
      <c r="M36" s="154">
        <v>18843211800</v>
      </c>
      <c r="N36" s="155"/>
      <c r="O36" s="144">
        <v>15753156569</v>
      </c>
      <c r="P36" s="155"/>
      <c r="Q36" s="157">
        <v>3090055231</v>
      </c>
      <c r="R36" s="143"/>
      <c r="S36" s="211"/>
      <c r="T36" s="146"/>
      <c r="U36" s="145"/>
      <c r="V36" s="144"/>
      <c r="W36" s="145"/>
    </row>
    <row r="37" spans="1:23" s="47" customFormat="1" ht="30" customHeight="1" x14ac:dyDescent="0.2">
      <c r="A37" s="180" t="s">
        <v>135</v>
      </c>
      <c r="B37" s="130"/>
      <c r="C37" s="159">
        <v>345199961</v>
      </c>
      <c r="D37" s="160"/>
      <c r="E37" s="159">
        <v>176033908892</v>
      </c>
      <c r="F37" s="160"/>
      <c r="G37" s="159">
        <v>193905815143</v>
      </c>
      <c r="H37" s="160"/>
      <c r="I37" s="157">
        <v>-17871906250</v>
      </c>
      <c r="J37" s="160"/>
      <c r="K37" s="144">
        <v>345199961</v>
      </c>
      <c r="L37" s="160"/>
      <c r="M37" s="159">
        <v>176033908892</v>
      </c>
      <c r="N37" s="159"/>
      <c r="O37" s="144">
        <v>209478055566</v>
      </c>
      <c r="P37" s="160"/>
      <c r="Q37" s="157">
        <v>-33444146673</v>
      </c>
      <c r="S37" s="211"/>
      <c r="T37" s="74"/>
      <c r="U37" s="74"/>
      <c r="V37" s="74"/>
      <c r="W37" s="74"/>
    </row>
    <row r="38" spans="1:23" s="47" customFormat="1" ht="30" customHeight="1" x14ac:dyDescent="0.2">
      <c r="A38" s="180" t="s">
        <v>111</v>
      </c>
      <c r="B38" s="130"/>
      <c r="C38" s="154">
        <v>2427680</v>
      </c>
      <c r="D38" s="155"/>
      <c r="E38" s="154">
        <v>10642367690</v>
      </c>
      <c r="F38" s="155"/>
      <c r="G38" s="154">
        <v>11643482903</v>
      </c>
      <c r="H38" s="155"/>
      <c r="I38" s="157">
        <v>-1001115212</v>
      </c>
      <c r="J38" s="160"/>
      <c r="K38" s="144">
        <v>2427680</v>
      </c>
      <c r="L38" s="155"/>
      <c r="M38" s="154">
        <v>10642367690</v>
      </c>
      <c r="N38" s="155"/>
      <c r="O38" s="144">
        <v>12107753059</v>
      </c>
      <c r="P38" s="155"/>
      <c r="Q38" s="157">
        <v>-1465385368</v>
      </c>
      <c r="S38" s="211"/>
      <c r="T38" s="74"/>
      <c r="U38" s="74"/>
      <c r="V38" s="74"/>
      <c r="W38" s="74"/>
    </row>
    <row r="39" spans="1:23" s="47" customFormat="1" ht="30" customHeight="1" x14ac:dyDescent="0.2">
      <c r="A39" s="180" t="s">
        <v>136</v>
      </c>
      <c r="B39" s="130"/>
      <c r="C39" s="154">
        <v>9060000</v>
      </c>
      <c r="D39" s="155"/>
      <c r="E39" s="154">
        <v>15913766331</v>
      </c>
      <c r="F39" s="155"/>
      <c r="G39" s="154">
        <v>15701051096</v>
      </c>
      <c r="H39" s="155"/>
      <c r="I39" s="157">
        <v>212715235</v>
      </c>
      <c r="J39" s="160"/>
      <c r="K39" s="144">
        <v>9060000</v>
      </c>
      <c r="L39" s="155"/>
      <c r="M39" s="154">
        <v>15913766331</v>
      </c>
      <c r="N39" s="155"/>
      <c r="O39" s="144">
        <v>15725204959</v>
      </c>
      <c r="P39" s="155"/>
      <c r="Q39" s="157">
        <v>188561372</v>
      </c>
      <c r="S39" s="211"/>
      <c r="T39" s="74"/>
      <c r="U39" s="74"/>
      <c r="V39" s="74"/>
      <c r="W39" s="74"/>
    </row>
    <row r="40" spans="1:23" ht="30" customHeight="1" x14ac:dyDescent="0.2">
      <c r="A40" s="180" t="s">
        <v>140</v>
      </c>
      <c r="B40" s="9"/>
      <c r="C40" s="154">
        <v>2489383</v>
      </c>
      <c r="D40" s="155"/>
      <c r="E40" s="154">
        <v>11355807104</v>
      </c>
      <c r="F40" s="155"/>
      <c r="G40" s="154">
        <v>12919206350</v>
      </c>
      <c r="H40" s="155"/>
      <c r="I40" s="157">
        <v>-1563399245</v>
      </c>
      <c r="J40" s="147"/>
      <c r="K40" s="144">
        <v>2489383</v>
      </c>
      <c r="L40" s="155"/>
      <c r="M40" s="154">
        <v>11355807104</v>
      </c>
      <c r="N40" s="155"/>
      <c r="O40" s="144">
        <v>13549377587</v>
      </c>
      <c r="P40" s="155"/>
      <c r="Q40" s="157">
        <v>-2193570482</v>
      </c>
    </row>
    <row r="41" spans="1:23" ht="30" customHeight="1" x14ac:dyDescent="0.2">
      <c r="A41" s="180" t="s">
        <v>112</v>
      </c>
      <c r="C41" s="154">
        <v>600000</v>
      </c>
      <c r="D41" s="155"/>
      <c r="E41" s="154">
        <v>2254505400</v>
      </c>
      <c r="F41" s="155"/>
      <c r="G41" s="154">
        <v>2853705595</v>
      </c>
      <c r="H41" s="155"/>
      <c r="I41" s="157">
        <v>-599200195</v>
      </c>
      <c r="K41" s="144">
        <v>600000</v>
      </c>
      <c r="L41" s="155"/>
      <c r="M41" s="154">
        <v>2254505400</v>
      </c>
      <c r="N41" s="155"/>
      <c r="O41" s="144">
        <v>2224582406</v>
      </c>
      <c r="P41" s="155"/>
      <c r="Q41" s="157">
        <v>29922994</v>
      </c>
    </row>
    <row r="42" spans="1:23" ht="30" customHeight="1" x14ac:dyDescent="0.2">
      <c r="A42" s="180" t="s">
        <v>95</v>
      </c>
      <c r="C42" s="154">
        <v>7153912</v>
      </c>
      <c r="D42" s="155"/>
      <c r="E42" s="154">
        <v>139809066755</v>
      </c>
      <c r="F42" s="155"/>
      <c r="G42" s="154">
        <v>130072149438</v>
      </c>
      <c r="H42" s="155"/>
      <c r="I42" s="157">
        <v>9736917317</v>
      </c>
      <c r="K42" s="144">
        <v>7153912</v>
      </c>
      <c r="L42" s="155"/>
      <c r="M42" s="154">
        <v>139809066755</v>
      </c>
      <c r="N42" s="155"/>
      <c r="O42" s="144">
        <v>118197999801</v>
      </c>
      <c r="P42" s="155"/>
      <c r="Q42" s="157">
        <v>21611066954</v>
      </c>
    </row>
    <row r="43" spans="1:23" ht="30" customHeight="1" x14ac:dyDescent="0.2">
      <c r="A43" s="180" t="s">
        <v>167</v>
      </c>
      <c r="C43" s="154">
        <v>60439089</v>
      </c>
      <c r="D43" s="155"/>
      <c r="E43" s="154">
        <v>393520570553</v>
      </c>
      <c r="F43" s="155"/>
      <c r="G43" s="154">
        <v>403386886269</v>
      </c>
      <c r="H43" s="155"/>
      <c r="I43" s="157">
        <v>-9866315715</v>
      </c>
      <c r="K43" s="144">
        <v>60439089</v>
      </c>
      <c r="L43" s="155"/>
      <c r="M43" s="154">
        <v>393520570553</v>
      </c>
      <c r="N43" s="155"/>
      <c r="O43" s="144">
        <v>360359301514</v>
      </c>
      <c r="P43" s="155"/>
      <c r="Q43" s="157">
        <v>33161269039</v>
      </c>
    </row>
    <row r="44" spans="1:23" s="205" customFormat="1" ht="30" customHeight="1" thickBot="1" x14ac:dyDescent="0.25">
      <c r="A44" s="244"/>
      <c r="C44" s="206">
        <f t="shared" ref="C44:Q44" si="0">SUM(C7:C43)</f>
        <v>926542331</v>
      </c>
      <c r="D44" s="207">
        <f t="shared" si="0"/>
        <v>0</v>
      </c>
      <c r="E44" s="206">
        <f t="shared" si="0"/>
        <v>2922284902605</v>
      </c>
      <c r="F44" s="207">
        <f t="shared" si="0"/>
        <v>0</v>
      </c>
      <c r="G44" s="206">
        <f t="shared" si="0"/>
        <v>3090413882902</v>
      </c>
      <c r="H44" s="207">
        <f t="shared" si="0"/>
        <v>0</v>
      </c>
      <c r="I44" s="247">
        <f t="shared" si="0"/>
        <v>-168128980279</v>
      </c>
      <c r="J44" s="207">
        <f t="shared" si="0"/>
        <v>0</v>
      </c>
      <c r="K44" s="206">
        <f t="shared" si="0"/>
        <v>926542331</v>
      </c>
      <c r="L44" s="207">
        <f t="shared" si="0"/>
        <v>0</v>
      </c>
      <c r="M44" s="206">
        <f t="shared" si="0"/>
        <v>2922284902605</v>
      </c>
      <c r="N44" s="207">
        <f t="shared" si="0"/>
        <v>0</v>
      </c>
      <c r="O44" s="206">
        <f t="shared" si="0"/>
        <v>2770315465285</v>
      </c>
      <c r="P44" s="207">
        <f t="shared" si="0"/>
        <v>0</v>
      </c>
      <c r="Q44" s="206">
        <f t="shared" si="0"/>
        <v>151969437330</v>
      </c>
      <c r="S44" s="212"/>
      <c r="T44" s="208"/>
      <c r="U44" s="208"/>
      <c r="V44" s="208"/>
      <c r="W44" s="208"/>
    </row>
    <row r="45" spans="1:23" ht="19.5" thickTop="1" x14ac:dyDescent="0.2">
      <c r="A45" s="129"/>
      <c r="C45" s="154"/>
      <c r="D45" s="155"/>
      <c r="E45" s="154"/>
      <c r="F45" s="155"/>
      <c r="G45" s="154"/>
      <c r="H45" s="155"/>
      <c r="I45" s="157"/>
      <c r="K45" s="144"/>
      <c r="L45" s="155"/>
      <c r="M45" s="154"/>
      <c r="N45" s="155"/>
      <c r="O45" s="144"/>
      <c r="P45" s="155"/>
      <c r="Q45" s="157"/>
    </row>
    <row r="46" spans="1:23" ht="18.75" x14ac:dyDescent="0.2">
      <c r="C46" s="159"/>
      <c r="D46" s="160"/>
      <c r="E46" s="159"/>
      <c r="F46" s="160"/>
      <c r="G46" s="159"/>
      <c r="H46" s="160"/>
      <c r="I46" s="157"/>
      <c r="K46" s="144"/>
      <c r="L46" s="155"/>
      <c r="M46" s="154"/>
      <c r="N46" s="155"/>
      <c r="O46" s="144"/>
      <c r="P46" s="155"/>
      <c r="Q46" s="157"/>
    </row>
  </sheetData>
  <mergeCells count="7">
    <mergeCell ref="A1:Q1"/>
    <mergeCell ref="A2:Q2"/>
    <mergeCell ref="A3:Q3"/>
    <mergeCell ref="A4:Q4"/>
    <mergeCell ref="A5:A6"/>
    <mergeCell ref="C5:I5"/>
    <mergeCell ref="K5:Q5"/>
  </mergeCells>
  <pageMargins left="0.39" right="0.39" top="0.39" bottom="0.39" header="0" footer="0"/>
  <pageSetup scale="6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 tint="0.39997558519241921"/>
  </sheetPr>
  <dimension ref="A1:M12"/>
  <sheetViews>
    <sheetView rightToLeft="1" view="pageBreakPreview" zoomScaleNormal="100" zoomScaleSheetLayoutView="100" workbookViewId="0">
      <selection activeCell="G7" sqref="G7:G10"/>
    </sheetView>
  </sheetViews>
  <sheetFormatPr defaultColWidth="9.140625" defaultRowHeight="30" customHeight="1" x14ac:dyDescent="0.2"/>
  <cols>
    <col min="1" max="1" width="36" style="9" customWidth="1"/>
    <col min="2" max="2" width="1.28515625" style="9" customWidth="1"/>
    <col min="3" max="3" width="14.85546875" style="9" customWidth="1"/>
    <col min="4" max="4" width="1.28515625" style="9" customWidth="1"/>
    <col min="5" max="5" width="11.85546875" style="9" customWidth="1"/>
    <col min="6" max="6" width="1.28515625" style="9" customWidth="1"/>
    <col min="7" max="7" width="14.85546875" style="9" bestFit="1" customWidth="1"/>
    <col min="8" max="8" width="1.28515625" style="9" customWidth="1"/>
    <col min="9" max="9" width="23.42578125" style="9" customWidth="1"/>
    <col min="10" max="10" width="1.28515625" style="9" customWidth="1"/>
    <col min="11" max="11" width="12" style="9" customWidth="1"/>
    <col min="12" max="12" width="1.28515625" style="9" customWidth="1"/>
    <col min="13" max="13" width="17.42578125" style="9" customWidth="1"/>
    <col min="14" max="16384" width="9.140625" style="9"/>
  </cols>
  <sheetData>
    <row r="1" spans="1:13" ht="30" customHeight="1" x14ac:dyDescent="0.2">
      <c r="A1" s="275" t="s">
        <v>88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</row>
    <row r="2" spans="1:13" ht="30" customHeight="1" x14ac:dyDescent="0.2">
      <c r="A2" s="275" t="s">
        <v>30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</row>
    <row r="3" spans="1:13" ht="30" customHeight="1" x14ac:dyDescent="0.2">
      <c r="A3" s="275" t="s">
        <v>155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</row>
    <row r="4" spans="1:13" ht="30" customHeight="1" x14ac:dyDescent="0.2">
      <c r="A4" s="277" t="s">
        <v>79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</row>
    <row r="5" spans="1:13" ht="27.75" customHeight="1" x14ac:dyDescent="0.2">
      <c r="A5" s="278" t="s">
        <v>31</v>
      </c>
      <c r="C5" s="278" t="s">
        <v>35</v>
      </c>
      <c r="D5" s="278"/>
      <c r="E5" s="278"/>
      <c r="F5" s="278"/>
      <c r="G5" s="278"/>
      <c r="I5" s="278" t="s">
        <v>75</v>
      </c>
      <c r="J5" s="278"/>
      <c r="K5" s="278"/>
      <c r="L5" s="278"/>
      <c r="M5" s="278"/>
    </row>
    <row r="6" spans="1:13" ht="27.75" customHeight="1" x14ac:dyDescent="0.2">
      <c r="A6" s="278"/>
      <c r="C6" s="41" t="s">
        <v>59</v>
      </c>
      <c r="D6" s="11"/>
      <c r="E6" s="41" t="s">
        <v>54</v>
      </c>
      <c r="F6" s="11"/>
      <c r="G6" s="41" t="s">
        <v>60</v>
      </c>
      <c r="I6" s="41" t="s">
        <v>59</v>
      </c>
      <c r="J6" s="11"/>
      <c r="K6" s="41" t="s">
        <v>54</v>
      </c>
      <c r="L6" s="11"/>
      <c r="M6" s="41" t="s">
        <v>60</v>
      </c>
    </row>
    <row r="7" spans="1:13" ht="27.75" customHeight="1" x14ac:dyDescent="0.2">
      <c r="A7" s="108" t="s">
        <v>149</v>
      </c>
      <c r="C7" s="6">
        <v>43072</v>
      </c>
      <c r="D7" s="245"/>
      <c r="E7" s="6">
        <v>0</v>
      </c>
      <c r="F7" s="245"/>
      <c r="G7" s="6">
        <v>43072</v>
      </c>
      <c r="H7" s="245"/>
      <c r="I7" s="6">
        <v>43072</v>
      </c>
      <c r="J7" s="245"/>
      <c r="K7" s="6">
        <v>0</v>
      </c>
      <c r="L7" s="245"/>
      <c r="M7" s="6">
        <v>43072</v>
      </c>
    </row>
    <row r="8" spans="1:13" ht="27.75" customHeight="1" x14ac:dyDescent="0.2">
      <c r="A8" s="108" t="s">
        <v>147</v>
      </c>
      <c r="C8" s="6">
        <v>10687</v>
      </c>
      <c r="D8" s="245"/>
      <c r="E8" s="6">
        <v>0</v>
      </c>
      <c r="F8" s="245"/>
      <c r="G8" s="6">
        <v>10687</v>
      </c>
      <c r="H8" s="245"/>
      <c r="I8" s="6">
        <v>94665</v>
      </c>
      <c r="J8" s="245"/>
      <c r="K8" s="6">
        <v>0</v>
      </c>
      <c r="L8" s="245"/>
      <c r="M8" s="6">
        <v>94665</v>
      </c>
    </row>
    <row r="9" spans="1:13" ht="27.75" customHeight="1" x14ac:dyDescent="0.2">
      <c r="A9" s="108" t="s">
        <v>148</v>
      </c>
      <c r="C9" s="6">
        <v>0</v>
      </c>
      <c r="D9" s="245"/>
      <c r="E9" s="6">
        <v>0</v>
      </c>
      <c r="F9" s="245"/>
      <c r="G9" s="6">
        <v>0</v>
      </c>
      <c r="H9" s="245"/>
      <c r="I9" s="6">
        <v>3453636354</v>
      </c>
      <c r="J9" s="245"/>
      <c r="K9" s="6">
        <v>0</v>
      </c>
      <c r="L9" s="245"/>
      <c r="M9" s="6">
        <v>3453636354</v>
      </c>
    </row>
    <row r="10" spans="1:13" ht="30" customHeight="1" x14ac:dyDescent="0.2">
      <c r="A10" s="243" t="s">
        <v>150</v>
      </c>
      <c r="C10" s="242">
        <v>201361579</v>
      </c>
      <c r="D10" s="245"/>
      <c r="E10" s="242">
        <v>0</v>
      </c>
      <c r="F10" s="245"/>
      <c r="G10" s="242">
        <v>201361579</v>
      </c>
      <c r="H10" s="245"/>
      <c r="I10" s="242">
        <v>201443772</v>
      </c>
      <c r="J10" s="245"/>
      <c r="K10" s="242">
        <v>0</v>
      </c>
      <c r="L10" s="245"/>
      <c r="M10" s="242">
        <v>201443772</v>
      </c>
    </row>
    <row r="11" spans="1:13" ht="30" customHeight="1" thickBot="1" x14ac:dyDescent="0.25">
      <c r="A11" s="8"/>
      <c r="C11" s="56">
        <f>SUM(C7:C10)</f>
        <v>201415338</v>
      </c>
      <c r="D11" s="34"/>
      <c r="E11" s="56">
        <v>0</v>
      </c>
      <c r="F11" s="34"/>
      <c r="G11" s="66">
        <f>SUM(G7:G10)</f>
        <v>201415338</v>
      </c>
      <c r="H11" s="34"/>
      <c r="I11" s="56">
        <f>SUM(I7:I10)</f>
        <v>3655217863</v>
      </c>
      <c r="J11" s="34"/>
      <c r="K11" s="56">
        <v>0</v>
      </c>
      <c r="L11" s="34"/>
      <c r="M11" s="56">
        <f>SUM(M7:M10)</f>
        <v>3655217863</v>
      </c>
    </row>
    <row r="12" spans="1:13" ht="30" customHeight="1" thickTop="1" x14ac:dyDescent="0.2"/>
  </sheetData>
  <mergeCells count="7">
    <mergeCell ref="A1:M1"/>
    <mergeCell ref="A2:M2"/>
    <mergeCell ref="A3:M3"/>
    <mergeCell ref="A4:M4"/>
    <mergeCell ref="A5:A6"/>
    <mergeCell ref="C5:G5"/>
    <mergeCell ref="I5:M5"/>
  </mergeCells>
  <pageMargins left="0.7" right="0.7" top="0.75" bottom="0.7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AD51"/>
  <sheetViews>
    <sheetView rightToLeft="1" view="pageBreakPreview" zoomScaleNormal="106" zoomScaleSheetLayoutView="100" workbookViewId="0">
      <selection activeCell="Q7" sqref="Q1:W1048576"/>
    </sheetView>
  </sheetViews>
  <sheetFormatPr defaultColWidth="9.140625" defaultRowHeight="30" customHeight="1" x14ac:dyDescent="0.45"/>
  <cols>
    <col min="1" max="1" width="30.140625" style="139" customWidth="1"/>
    <col min="2" max="2" width="2.7109375" style="187" customWidth="1"/>
    <col min="3" max="3" width="23.42578125" style="139" customWidth="1"/>
    <col min="4" max="4" width="1.28515625" style="139" customWidth="1"/>
    <col min="5" max="5" width="24.7109375" style="139" customWidth="1"/>
    <col min="6" max="6" width="1.28515625" style="139" customWidth="1"/>
    <col min="7" max="7" width="23.7109375" style="139" customWidth="1"/>
    <col min="8" max="8" width="0.5703125" style="139" customWidth="1"/>
    <col min="9" max="9" width="14.28515625" style="139" customWidth="1"/>
    <col min="10" max="10" width="0.42578125" style="139" customWidth="1"/>
    <col min="11" max="11" width="22.7109375" style="139" customWidth="1"/>
    <col min="12" max="12" width="0.85546875" style="139" customWidth="1"/>
    <col min="13" max="13" width="15.42578125" style="254" bestFit="1" customWidth="1"/>
    <col min="14" max="14" width="0.7109375" style="139" customWidth="1"/>
    <col min="15" max="15" width="23.7109375" style="139" customWidth="1"/>
    <col min="16" max="16" width="0.85546875" style="139" customWidth="1"/>
    <col min="17" max="17" width="15.5703125" style="139" customWidth="1"/>
    <col min="18" max="18" width="0.7109375" style="139" customWidth="1"/>
    <col min="19" max="19" width="11.7109375" style="139" customWidth="1"/>
    <col min="20" max="20" width="0.85546875" style="139" customWidth="1"/>
    <col min="21" max="21" width="24.42578125" style="139" customWidth="1"/>
    <col min="22" max="22" width="0.85546875" style="139" customWidth="1"/>
    <col min="23" max="23" width="27" style="139" customWidth="1"/>
    <col min="24" max="24" width="0.42578125" style="139" customWidth="1"/>
    <col min="25" max="25" width="15.5703125" style="189" customWidth="1"/>
    <col min="26" max="26" width="0.28515625" style="139" customWidth="1"/>
    <col min="27" max="27" width="17.5703125" style="172" bestFit="1" customWidth="1"/>
    <col min="28" max="28" width="18.5703125" style="171" bestFit="1" customWidth="1"/>
    <col min="29" max="16384" width="9.140625" style="139"/>
  </cols>
  <sheetData>
    <row r="1" spans="1:30" ht="30" customHeight="1" x14ac:dyDescent="0.45">
      <c r="A1" s="264" t="s">
        <v>88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</row>
    <row r="2" spans="1:30" ht="30" customHeight="1" x14ac:dyDescent="0.45">
      <c r="A2" s="264" t="s">
        <v>0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</row>
    <row r="3" spans="1:30" ht="30" customHeight="1" x14ac:dyDescent="0.45">
      <c r="A3" s="264" t="s">
        <v>155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64"/>
      <c r="X3" s="264"/>
      <c r="Y3" s="264"/>
    </row>
    <row r="4" spans="1:30" s="52" customFormat="1" ht="35.1" customHeight="1" x14ac:dyDescent="0.2">
      <c r="A4" s="269" t="s">
        <v>68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Y4" s="188"/>
      <c r="Z4" s="114"/>
      <c r="AA4" s="75"/>
      <c r="AB4" s="114"/>
      <c r="AC4" s="75"/>
      <c r="AD4" s="57"/>
    </row>
    <row r="5" spans="1:30" s="52" customFormat="1" ht="35.1" customHeight="1" x14ac:dyDescent="0.2">
      <c r="A5" s="269" t="s">
        <v>69</v>
      </c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  <c r="W5" s="269"/>
      <c r="Y5" s="188"/>
      <c r="Z5" s="114"/>
      <c r="AA5" s="75"/>
      <c r="AB5" s="114"/>
      <c r="AC5" s="73"/>
      <c r="AD5" s="57"/>
    </row>
    <row r="6" spans="1:30" ht="26.25" customHeight="1" x14ac:dyDescent="0.45">
      <c r="B6" s="143"/>
      <c r="C6" s="265" t="s">
        <v>146</v>
      </c>
      <c r="D6" s="265"/>
      <c r="E6" s="265"/>
      <c r="F6" s="265"/>
      <c r="G6" s="265"/>
      <c r="H6" s="138"/>
      <c r="I6" s="265" t="s">
        <v>1</v>
      </c>
      <c r="J6" s="265"/>
      <c r="K6" s="265"/>
      <c r="L6" s="265"/>
      <c r="M6" s="265"/>
      <c r="N6" s="265"/>
      <c r="O6" s="265"/>
      <c r="P6" s="138"/>
      <c r="Q6" s="265" t="s">
        <v>159</v>
      </c>
      <c r="R6" s="265"/>
      <c r="S6" s="265"/>
      <c r="T6" s="265"/>
      <c r="U6" s="265"/>
      <c r="V6" s="265"/>
      <c r="W6" s="265"/>
      <c r="X6" s="265"/>
      <c r="Y6" s="265"/>
    </row>
    <row r="7" spans="1:30" ht="30" customHeight="1" x14ac:dyDescent="0.45">
      <c r="A7" s="264" t="s">
        <v>4</v>
      </c>
      <c r="B7" s="264"/>
      <c r="C7" s="266" t="s">
        <v>5</v>
      </c>
      <c r="D7" s="136"/>
      <c r="E7" s="266" t="s">
        <v>6</v>
      </c>
      <c r="F7" s="137"/>
      <c r="G7" s="266" t="s">
        <v>7</v>
      </c>
      <c r="I7" s="272" t="s">
        <v>2</v>
      </c>
      <c r="J7" s="272"/>
      <c r="K7" s="272"/>
      <c r="L7" s="137"/>
      <c r="M7" s="272" t="s">
        <v>3</v>
      </c>
      <c r="N7" s="272"/>
      <c r="O7" s="272"/>
      <c r="P7" s="138"/>
      <c r="Q7" s="266" t="s">
        <v>5</v>
      </c>
      <c r="R7" s="136"/>
      <c r="S7" s="267" t="s">
        <v>9</v>
      </c>
      <c r="T7" s="136"/>
      <c r="U7" s="266" t="s">
        <v>6</v>
      </c>
      <c r="V7" s="136"/>
      <c r="W7" s="266" t="s">
        <v>7</v>
      </c>
      <c r="X7" s="137"/>
      <c r="Y7" s="270" t="s">
        <v>10</v>
      </c>
    </row>
    <row r="8" spans="1:30" ht="30" customHeight="1" x14ac:dyDescent="0.45">
      <c r="A8" s="265"/>
      <c r="B8" s="265"/>
      <c r="C8" s="265"/>
      <c r="D8" s="138"/>
      <c r="E8" s="265"/>
      <c r="G8" s="265"/>
      <c r="I8" s="182" t="s">
        <v>5</v>
      </c>
      <c r="J8" s="137"/>
      <c r="K8" s="182" t="s">
        <v>6</v>
      </c>
      <c r="M8" s="250" t="s">
        <v>5</v>
      </c>
      <c r="N8" s="136"/>
      <c r="O8" s="182" t="s">
        <v>8</v>
      </c>
      <c r="P8" s="138"/>
      <c r="Q8" s="265"/>
      <c r="R8" s="138"/>
      <c r="S8" s="268"/>
      <c r="T8" s="138"/>
      <c r="U8" s="265"/>
      <c r="V8" s="138"/>
      <c r="W8" s="265"/>
      <c r="Y8" s="271"/>
    </row>
    <row r="9" spans="1:30" ht="30" customHeight="1" x14ac:dyDescent="0.45">
      <c r="A9" s="181" t="s">
        <v>135</v>
      </c>
      <c r="B9" s="139"/>
      <c r="C9" s="181">
        <v>435599961</v>
      </c>
      <c r="D9" s="184"/>
      <c r="E9" s="181">
        <v>267582978620</v>
      </c>
      <c r="F9" s="184"/>
      <c r="G9" s="181">
        <v>211513141197</v>
      </c>
      <c r="H9" s="184"/>
      <c r="I9" s="181">
        <v>150000000</v>
      </c>
      <c r="J9" s="184"/>
      <c r="K9" s="181">
        <v>87381012528</v>
      </c>
      <c r="L9" s="184"/>
      <c r="M9" s="251">
        <v>-240400000</v>
      </c>
      <c r="N9" s="184"/>
      <c r="O9" s="181">
        <v>125275869331</v>
      </c>
      <c r="P9" s="184"/>
      <c r="Q9" s="54">
        <v>345199961</v>
      </c>
      <c r="R9" s="184"/>
      <c r="S9" s="191">
        <v>513</v>
      </c>
      <c r="T9" s="184"/>
      <c r="U9" s="181">
        <v>209522893641</v>
      </c>
      <c r="V9" s="184"/>
      <c r="W9" s="181">
        <v>176033908892.04199</v>
      </c>
      <c r="X9" s="184"/>
      <c r="Y9" s="192">
        <v>5.7200000000000001E-2</v>
      </c>
    </row>
    <row r="10" spans="1:30" ht="30" customHeight="1" x14ac:dyDescent="0.45">
      <c r="A10" s="181" t="s">
        <v>156</v>
      </c>
      <c r="B10" s="181"/>
      <c r="C10" s="181">
        <v>15665680</v>
      </c>
      <c r="D10" s="184"/>
      <c r="E10" s="181">
        <v>68143721095</v>
      </c>
      <c r="F10" s="184"/>
      <c r="G10" s="181">
        <v>82378362089</v>
      </c>
      <c r="H10" s="184"/>
      <c r="I10" s="181">
        <v>0</v>
      </c>
      <c r="J10" s="184"/>
      <c r="K10" s="181">
        <v>0</v>
      </c>
      <c r="L10" s="184"/>
      <c r="M10" s="251">
        <v>-15665680</v>
      </c>
      <c r="N10" s="184"/>
      <c r="O10" s="181">
        <v>82323701214</v>
      </c>
      <c r="P10" s="184"/>
      <c r="Q10" s="117">
        <v>0</v>
      </c>
      <c r="R10" s="184"/>
      <c r="S10" s="191">
        <v>0</v>
      </c>
      <c r="T10" s="184"/>
      <c r="U10" s="181">
        <v>0</v>
      </c>
      <c r="V10" s="184"/>
      <c r="W10" s="181">
        <v>0</v>
      </c>
      <c r="X10" s="184"/>
      <c r="Y10" s="192">
        <v>0</v>
      </c>
    </row>
    <row r="11" spans="1:30" ht="30" customHeight="1" x14ac:dyDescent="0.45">
      <c r="A11" s="181" t="s">
        <v>157</v>
      </c>
      <c r="B11" s="181"/>
      <c r="C11" s="181">
        <v>3146517</v>
      </c>
      <c r="D11" s="184"/>
      <c r="E11" s="181">
        <v>31242255745</v>
      </c>
      <c r="F11" s="184"/>
      <c r="G11" s="181">
        <v>33404852991</v>
      </c>
      <c r="H11" s="184"/>
      <c r="I11" s="181">
        <v>0</v>
      </c>
      <c r="J11" s="184"/>
      <c r="K11" s="181">
        <v>0</v>
      </c>
      <c r="L11" s="184"/>
      <c r="M11" s="251">
        <v>-3146517</v>
      </c>
      <c r="N11" s="184"/>
      <c r="O11" s="181">
        <v>32971863127</v>
      </c>
      <c r="P11" s="184"/>
      <c r="Q11" s="117">
        <v>0</v>
      </c>
      <c r="R11" s="184"/>
      <c r="S11" s="191">
        <v>0</v>
      </c>
      <c r="T11" s="184"/>
      <c r="U11" s="181">
        <v>0</v>
      </c>
      <c r="V11" s="184"/>
      <c r="W11" s="181">
        <v>0</v>
      </c>
      <c r="X11" s="184"/>
      <c r="Y11" s="192">
        <v>0</v>
      </c>
    </row>
    <row r="12" spans="1:30" ht="30" customHeight="1" x14ac:dyDescent="0.45">
      <c r="A12" s="181" t="s">
        <v>113</v>
      </c>
      <c r="B12" s="181"/>
      <c r="C12" s="181">
        <v>400693</v>
      </c>
      <c r="D12" s="184"/>
      <c r="E12" s="181">
        <v>4362729793</v>
      </c>
      <c r="F12" s="184"/>
      <c r="G12" s="181">
        <v>7500156147</v>
      </c>
      <c r="H12" s="184"/>
      <c r="I12" s="181">
        <v>0</v>
      </c>
      <c r="J12" s="184"/>
      <c r="K12" s="181">
        <v>0</v>
      </c>
      <c r="L12" s="184"/>
      <c r="M12" s="251">
        <v>-400693</v>
      </c>
      <c r="N12" s="184"/>
      <c r="O12" s="181">
        <v>7921960297</v>
      </c>
      <c r="P12" s="184"/>
      <c r="Q12" s="117">
        <v>0</v>
      </c>
      <c r="R12" s="184"/>
      <c r="S12" s="191">
        <v>0</v>
      </c>
      <c r="T12" s="184"/>
      <c r="U12" s="181">
        <v>0</v>
      </c>
      <c r="V12" s="184"/>
      <c r="W12" s="181">
        <v>0</v>
      </c>
      <c r="X12" s="184"/>
      <c r="Y12" s="192">
        <v>0</v>
      </c>
    </row>
    <row r="13" spans="1:30" ht="30" customHeight="1" x14ac:dyDescent="0.45">
      <c r="A13" s="181" t="s">
        <v>115</v>
      </c>
      <c r="B13" s="181"/>
      <c r="C13" s="181">
        <v>2162913</v>
      </c>
      <c r="D13" s="184"/>
      <c r="E13" s="181">
        <v>115789275681</v>
      </c>
      <c r="F13" s="184"/>
      <c r="G13" s="181">
        <v>118789912638</v>
      </c>
      <c r="H13" s="184"/>
      <c r="I13" s="181">
        <v>0</v>
      </c>
      <c r="J13" s="184"/>
      <c r="K13" s="181">
        <v>0</v>
      </c>
      <c r="L13" s="184"/>
      <c r="M13" s="251">
        <v>0</v>
      </c>
      <c r="N13" s="184"/>
      <c r="O13" s="181">
        <v>0</v>
      </c>
      <c r="P13" s="184"/>
      <c r="Q13" s="54">
        <v>2162913</v>
      </c>
      <c r="R13" s="184"/>
      <c r="S13" s="191">
        <v>52300</v>
      </c>
      <c r="T13" s="184"/>
      <c r="U13" s="181">
        <v>115789275681</v>
      </c>
      <c r="V13" s="184"/>
      <c r="W13" s="181">
        <v>112447283818</v>
      </c>
      <c r="X13" s="184"/>
      <c r="Y13" s="192">
        <v>3.6600000000000001E-2</v>
      </c>
    </row>
    <row r="14" spans="1:30" ht="30" customHeight="1" x14ac:dyDescent="0.45">
      <c r="A14" s="181" t="s">
        <v>141</v>
      </c>
      <c r="B14" s="181"/>
      <c r="C14" s="181">
        <v>208</v>
      </c>
      <c r="D14" s="184"/>
      <c r="E14" s="181">
        <v>649754</v>
      </c>
      <c r="F14" s="184"/>
      <c r="G14" s="181">
        <v>769983</v>
      </c>
      <c r="H14" s="184"/>
      <c r="I14" s="181">
        <v>0</v>
      </c>
      <c r="J14" s="184"/>
      <c r="K14" s="181">
        <v>0</v>
      </c>
      <c r="L14" s="184"/>
      <c r="M14" s="251">
        <v>0</v>
      </c>
      <c r="N14" s="184"/>
      <c r="O14" s="181">
        <v>0</v>
      </c>
      <c r="P14" s="184"/>
      <c r="Q14" s="117">
        <v>208</v>
      </c>
      <c r="R14" s="184"/>
      <c r="S14" s="191">
        <v>4198</v>
      </c>
      <c r="T14" s="184"/>
      <c r="U14" s="181">
        <f>E14</f>
        <v>649754</v>
      </c>
      <c r="V14" s="184"/>
      <c r="W14" s="181">
        <v>867989</v>
      </c>
      <c r="X14" s="184"/>
      <c r="Y14" s="192">
        <v>0</v>
      </c>
    </row>
    <row r="15" spans="1:30" ht="30" customHeight="1" x14ac:dyDescent="0.45">
      <c r="A15" s="181" t="s">
        <v>118</v>
      </c>
      <c r="B15" s="181"/>
      <c r="C15" s="54">
        <v>38566476</v>
      </c>
      <c r="D15" s="117"/>
      <c r="E15" s="54">
        <v>166045934005</v>
      </c>
      <c r="F15" s="184"/>
      <c r="G15" s="54">
        <v>197435578159</v>
      </c>
      <c r="H15" s="184"/>
      <c r="I15" s="54">
        <v>0</v>
      </c>
      <c r="J15" s="117"/>
      <c r="K15" s="181">
        <v>0</v>
      </c>
      <c r="L15" s="117"/>
      <c r="M15" s="251">
        <v>-1600000</v>
      </c>
      <c r="N15" s="180"/>
      <c r="O15" s="181">
        <v>8350020029</v>
      </c>
      <c r="P15" s="117"/>
      <c r="Q15" s="54">
        <v>36966476</v>
      </c>
      <c r="R15" s="117"/>
      <c r="S15" s="54">
        <v>4612</v>
      </c>
      <c r="T15" s="117"/>
      <c r="U15" s="181">
        <v>165262257185</v>
      </c>
      <c r="V15" s="117"/>
      <c r="W15" s="181">
        <v>169474975457</v>
      </c>
      <c r="X15" s="117"/>
      <c r="Y15" s="99">
        <v>5.5E-2</v>
      </c>
    </row>
    <row r="16" spans="1:30" ht="30" customHeight="1" x14ac:dyDescent="0.45">
      <c r="A16" s="181" t="s">
        <v>143</v>
      </c>
      <c r="B16" s="181"/>
      <c r="C16" s="54">
        <v>50450000</v>
      </c>
      <c r="D16" s="117"/>
      <c r="E16" s="54">
        <v>178148469072</v>
      </c>
      <c r="F16" s="184"/>
      <c r="G16" s="54">
        <v>110488657500</v>
      </c>
      <c r="H16" s="184"/>
      <c r="I16" s="54">
        <v>0</v>
      </c>
      <c r="J16" s="117"/>
      <c r="K16" s="181">
        <v>0</v>
      </c>
      <c r="L16" s="117"/>
      <c r="M16" s="251">
        <v>-35589884</v>
      </c>
      <c r="N16" s="180"/>
      <c r="O16" s="181">
        <v>119786636570</v>
      </c>
      <c r="P16" s="117"/>
      <c r="Q16" s="54">
        <v>14860116</v>
      </c>
      <c r="R16" s="117"/>
      <c r="S16" s="54">
        <v>3359</v>
      </c>
      <c r="T16" s="117"/>
      <c r="U16" s="181">
        <v>52473724131</v>
      </c>
      <c r="V16" s="117"/>
      <c r="W16" s="181">
        <v>49618134622.618202</v>
      </c>
      <c r="X16" s="117"/>
      <c r="Y16" s="99">
        <v>1.61E-2</v>
      </c>
    </row>
    <row r="17" spans="1:25" ht="30" customHeight="1" x14ac:dyDescent="0.45">
      <c r="A17" s="181" t="s">
        <v>133</v>
      </c>
      <c r="B17" s="181"/>
      <c r="C17" s="54">
        <v>75</v>
      </c>
      <c r="D17" s="117"/>
      <c r="E17" s="54">
        <v>4112010</v>
      </c>
      <c r="F17" s="184"/>
      <c r="G17" s="54">
        <v>6340050.9000000004</v>
      </c>
      <c r="H17" s="184"/>
      <c r="I17" s="54">
        <v>0</v>
      </c>
      <c r="J17" s="117"/>
      <c r="K17" s="181">
        <v>0</v>
      </c>
      <c r="L17" s="117"/>
      <c r="M17" s="251">
        <v>0</v>
      </c>
      <c r="N17" s="180"/>
      <c r="O17" s="181">
        <v>0</v>
      </c>
      <c r="P17" s="117"/>
      <c r="Q17" s="54">
        <v>75</v>
      </c>
      <c r="R17" s="117"/>
      <c r="S17" s="54">
        <v>112960</v>
      </c>
      <c r="T17" s="117"/>
      <c r="U17" s="181">
        <v>4112010</v>
      </c>
      <c r="V17" s="117"/>
      <c r="W17" s="181">
        <v>8421591.5999999996</v>
      </c>
      <c r="X17" s="117"/>
      <c r="Y17" s="99">
        <v>0</v>
      </c>
    </row>
    <row r="18" spans="1:25" ht="30" customHeight="1" x14ac:dyDescent="0.45">
      <c r="A18" s="181" t="s">
        <v>101</v>
      </c>
      <c r="B18" s="181"/>
      <c r="C18" s="54">
        <v>9400000</v>
      </c>
      <c r="D18" s="117"/>
      <c r="E18" s="54">
        <v>57432479470</v>
      </c>
      <c r="F18" s="184"/>
      <c r="G18" s="54">
        <v>68865795900</v>
      </c>
      <c r="H18" s="184"/>
      <c r="I18" s="54">
        <v>0</v>
      </c>
      <c r="J18" s="117"/>
      <c r="K18" s="181">
        <v>0</v>
      </c>
      <c r="L18" s="117"/>
      <c r="M18" s="251">
        <v>-1300014</v>
      </c>
      <c r="N18" s="180"/>
      <c r="O18" s="181">
        <v>9796966733</v>
      </c>
      <c r="P18" s="117"/>
      <c r="Q18" s="54">
        <v>8099986</v>
      </c>
      <c r="R18" s="117"/>
      <c r="S18" s="54">
        <v>7170</v>
      </c>
      <c r="T18" s="117"/>
      <c r="U18" s="181">
        <v>49489604218</v>
      </c>
      <c r="V18" s="117"/>
      <c r="W18" s="181">
        <v>57731342067.261002</v>
      </c>
      <c r="X18" s="117"/>
      <c r="Y18" s="99">
        <v>1.8800000000000001E-2</v>
      </c>
    </row>
    <row r="19" spans="1:25" ht="30" customHeight="1" x14ac:dyDescent="0.45">
      <c r="A19" s="181" t="s">
        <v>89</v>
      </c>
      <c r="B19" s="181"/>
      <c r="C19" s="54">
        <v>13391845</v>
      </c>
      <c r="D19" s="117"/>
      <c r="E19" s="54">
        <v>57304831849</v>
      </c>
      <c r="F19" s="184"/>
      <c r="G19" s="54">
        <v>71885683020.149994</v>
      </c>
      <c r="H19" s="184"/>
      <c r="I19" s="54">
        <v>0</v>
      </c>
      <c r="J19" s="117"/>
      <c r="K19" s="181">
        <v>0</v>
      </c>
      <c r="L19" s="117"/>
      <c r="M19" s="251">
        <v>0</v>
      </c>
      <c r="N19" s="180"/>
      <c r="O19" s="181">
        <v>0</v>
      </c>
      <c r="P19" s="117"/>
      <c r="Q19" s="54">
        <v>13391845</v>
      </c>
      <c r="R19" s="117"/>
      <c r="S19" s="54">
        <v>5120</v>
      </c>
      <c r="T19" s="117"/>
      <c r="U19" s="181">
        <v>57304831849</v>
      </c>
      <c r="V19" s="117"/>
      <c r="W19" s="181">
        <v>68158277233.919998</v>
      </c>
      <c r="X19" s="117"/>
      <c r="Y19" s="99">
        <v>2.2200000000000001E-2</v>
      </c>
    </row>
    <row r="20" spans="1:25" ht="30" customHeight="1" x14ac:dyDescent="0.45">
      <c r="A20" s="181" t="s">
        <v>139</v>
      </c>
      <c r="B20" s="181"/>
      <c r="C20" s="54">
        <v>6400000</v>
      </c>
      <c r="D20" s="117"/>
      <c r="E20" s="54">
        <v>10659740597</v>
      </c>
      <c r="F20" s="184"/>
      <c r="G20" s="54">
        <v>10408101120</v>
      </c>
      <c r="H20" s="184"/>
      <c r="I20" s="54">
        <v>0</v>
      </c>
      <c r="J20" s="117"/>
      <c r="K20" s="54">
        <v>0</v>
      </c>
      <c r="L20" s="117"/>
      <c r="M20" s="251">
        <v>-1423656</v>
      </c>
      <c r="N20" s="180"/>
      <c r="O20" s="181">
        <v>2154224885</v>
      </c>
      <c r="P20" s="117"/>
      <c r="Q20" s="54">
        <v>4976344</v>
      </c>
      <c r="R20" s="117"/>
      <c r="S20" s="54">
        <v>1489</v>
      </c>
      <c r="T20" s="117"/>
      <c r="U20" s="181">
        <v>8288521275</v>
      </c>
      <c r="V20" s="117"/>
      <c r="W20" s="181">
        <v>7365688047.5148001</v>
      </c>
      <c r="X20" s="117"/>
      <c r="Y20" s="99">
        <v>2.3999999999999998E-3</v>
      </c>
    </row>
    <row r="21" spans="1:25" ht="30" customHeight="1" x14ac:dyDescent="0.45">
      <c r="A21" s="181" t="s">
        <v>140</v>
      </c>
      <c r="B21" s="181"/>
      <c r="C21" s="54">
        <v>3831753</v>
      </c>
      <c r="D21" s="117"/>
      <c r="E21" s="54">
        <v>20855717346</v>
      </c>
      <c r="F21" s="184"/>
      <c r="G21" s="54">
        <v>20225546109.841499</v>
      </c>
      <c r="H21" s="184"/>
      <c r="I21" s="54">
        <v>0</v>
      </c>
      <c r="J21" s="117"/>
      <c r="K21" s="54">
        <v>0</v>
      </c>
      <c r="L21" s="117"/>
      <c r="M21" s="251">
        <v>-1342370</v>
      </c>
      <c r="N21" s="180"/>
      <c r="O21" s="181">
        <v>6197448096</v>
      </c>
      <c r="P21" s="117"/>
      <c r="Q21" s="54">
        <v>2489383</v>
      </c>
      <c r="R21" s="117"/>
      <c r="S21" s="54">
        <v>4589</v>
      </c>
      <c r="T21" s="117"/>
      <c r="U21" s="181">
        <v>13549377587</v>
      </c>
      <c r="V21" s="117"/>
      <c r="W21" s="181">
        <v>11355807104.4074</v>
      </c>
      <c r="X21" s="117"/>
      <c r="Y21" s="99">
        <v>3.7000000000000002E-3</v>
      </c>
    </row>
    <row r="22" spans="1:25" ht="30" customHeight="1" x14ac:dyDescent="0.45">
      <c r="A22" s="181" t="s">
        <v>100</v>
      </c>
      <c r="B22" s="181"/>
      <c r="C22" s="54">
        <v>2582441</v>
      </c>
      <c r="D22" s="117"/>
      <c r="E22" s="54">
        <v>60729915682</v>
      </c>
      <c r="F22" s="184"/>
      <c r="G22" s="54">
        <v>72648235972.214996</v>
      </c>
      <c r="H22" s="184"/>
      <c r="I22" s="54">
        <v>300000</v>
      </c>
      <c r="J22" s="117"/>
      <c r="K22" s="54">
        <v>9115769549</v>
      </c>
      <c r="L22" s="117"/>
      <c r="M22" s="251">
        <v>0</v>
      </c>
      <c r="N22" s="180"/>
      <c r="O22" s="181">
        <v>0</v>
      </c>
      <c r="P22" s="117"/>
      <c r="Q22" s="54">
        <v>2882441</v>
      </c>
      <c r="R22" s="117"/>
      <c r="S22" s="54">
        <v>31100</v>
      </c>
      <c r="T22" s="117"/>
      <c r="U22" s="181">
        <v>69845685231</v>
      </c>
      <c r="V22" s="117"/>
      <c r="W22" s="181">
        <v>89110533805.154999</v>
      </c>
      <c r="X22" s="117"/>
      <c r="Y22" s="99">
        <v>2.9000000000000001E-2</v>
      </c>
    </row>
    <row r="23" spans="1:25" ht="30" customHeight="1" x14ac:dyDescent="0.45">
      <c r="A23" s="181" t="s">
        <v>103</v>
      </c>
      <c r="B23" s="181"/>
      <c r="C23" s="54">
        <v>6511638</v>
      </c>
      <c r="D23" s="117"/>
      <c r="E23" s="54">
        <v>47136643102</v>
      </c>
      <c r="F23" s="184"/>
      <c r="G23" s="54">
        <v>58968062098.028999</v>
      </c>
      <c r="H23" s="184"/>
      <c r="I23" s="54">
        <v>0</v>
      </c>
      <c r="J23" s="117"/>
      <c r="K23" s="54">
        <v>0</v>
      </c>
      <c r="L23" s="117"/>
      <c r="M23" s="251">
        <v>-232725</v>
      </c>
      <c r="N23" s="180"/>
      <c r="O23" s="181">
        <v>2042607898</v>
      </c>
      <c r="P23" s="117"/>
      <c r="Q23" s="54">
        <v>6278913</v>
      </c>
      <c r="R23" s="117"/>
      <c r="S23" s="54">
        <v>8710</v>
      </c>
      <c r="T23" s="117"/>
      <c r="U23" s="181">
        <v>45451986302</v>
      </c>
      <c r="V23" s="117"/>
      <c r="W23" s="181">
        <v>54363930703.231499</v>
      </c>
      <c r="X23" s="117"/>
      <c r="Y23" s="99">
        <v>1.77E-2</v>
      </c>
    </row>
    <row r="24" spans="1:25" ht="30" customHeight="1" x14ac:dyDescent="0.45">
      <c r="A24" s="181" t="s">
        <v>167</v>
      </c>
      <c r="B24" s="181"/>
      <c r="C24" s="54">
        <v>49239089</v>
      </c>
      <c r="D24" s="117"/>
      <c r="E24" s="54">
        <v>281974628276</v>
      </c>
      <c r="F24" s="184"/>
      <c r="G24" s="54">
        <v>325002213031.78802</v>
      </c>
      <c r="H24" s="184"/>
      <c r="I24" s="54">
        <v>11200000</v>
      </c>
      <c r="J24" s="117"/>
      <c r="K24" s="54">
        <v>78384673238</v>
      </c>
      <c r="L24" s="117"/>
      <c r="M24" s="251">
        <v>0</v>
      </c>
      <c r="N24" s="180"/>
      <c r="O24" s="181">
        <v>0</v>
      </c>
      <c r="P24" s="117"/>
      <c r="Q24" s="54">
        <v>60439089</v>
      </c>
      <c r="R24" s="117"/>
      <c r="S24" s="54">
        <v>6550</v>
      </c>
      <c r="T24" s="117"/>
      <c r="U24" s="181">
        <v>360359301514</v>
      </c>
      <c r="V24" s="117"/>
      <c r="W24" s="181">
        <v>393520570553.948</v>
      </c>
      <c r="X24" s="117"/>
      <c r="Y24" s="99">
        <v>0.12790000000000001</v>
      </c>
    </row>
    <row r="25" spans="1:25" ht="30" customHeight="1" x14ac:dyDescent="0.45">
      <c r="A25" s="181" t="s">
        <v>90</v>
      </c>
      <c r="B25" s="181"/>
      <c r="C25" s="54">
        <v>11394334</v>
      </c>
      <c r="D25" s="117"/>
      <c r="E25" s="54">
        <v>108838084889</v>
      </c>
      <c r="F25" s="184"/>
      <c r="G25" s="54">
        <v>128782733793.399</v>
      </c>
      <c r="H25" s="184"/>
      <c r="I25" s="54">
        <v>0</v>
      </c>
      <c r="J25" s="117"/>
      <c r="K25" s="54">
        <v>0</v>
      </c>
      <c r="L25" s="117"/>
      <c r="M25" s="251">
        <v>-550750</v>
      </c>
      <c r="N25" s="180"/>
      <c r="O25" s="181">
        <v>5864086873</v>
      </c>
      <c r="P25" s="117"/>
      <c r="Q25" s="54">
        <v>10843584</v>
      </c>
      <c r="R25" s="117"/>
      <c r="S25" s="54">
        <v>11340</v>
      </c>
      <c r="T25" s="117"/>
      <c r="U25" s="181">
        <v>103577349582</v>
      </c>
      <c r="V25" s="117"/>
      <c r="W25" s="181">
        <v>122234593416.76801</v>
      </c>
      <c r="X25" s="117"/>
      <c r="Y25" s="99">
        <v>3.9699999999999999E-2</v>
      </c>
    </row>
    <row r="26" spans="1:25" ht="30" customHeight="1" x14ac:dyDescent="0.45">
      <c r="A26" s="181" t="s">
        <v>145</v>
      </c>
      <c r="B26" s="181"/>
      <c r="C26" s="54">
        <v>771428</v>
      </c>
      <c r="D26" s="117"/>
      <c r="E26" s="54">
        <v>2180826956</v>
      </c>
      <c r="F26" s="184"/>
      <c r="G26" s="54">
        <v>1923996550.5306001</v>
      </c>
      <c r="H26" s="184"/>
      <c r="I26" s="54">
        <v>0</v>
      </c>
      <c r="J26" s="117"/>
      <c r="K26" s="54">
        <v>0</v>
      </c>
      <c r="L26" s="117"/>
      <c r="M26" s="251">
        <v>0</v>
      </c>
      <c r="N26" s="180"/>
      <c r="O26" s="181">
        <v>0</v>
      </c>
      <c r="P26" s="117"/>
      <c r="Q26" s="54">
        <v>771428</v>
      </c>
      <c r="R26" s="117"/>
      <c r="S26" s="54">
        <v>2731</v>
      </c>
      <c r="T26" s="117"/>
      <c r="U26" s="181">
        <v>2180826956</v>
      </c>
      <c r="V26" s="117"/>
      <c r="W26" s="181">
        <v>2094234587.2853999</v>
      </c>
      <c r="X26" s="117"/>
      <c r="Y26" s="99">
        <v>6.9999999999999999E-4</v>
      </c>
    </row>
    <row r="27" spans="1:25" ht="30" customHeight="1" x14ac:dyDescent="0.45">
      <c r="A27" s="181" t="s">
        <v>94</v>
      </c>
      <c r="B27" s="181"/>
      <c r="C27" s="54">
        <v>21967418</v>
      </c>
      <c r="D27" s="117"/>
      <c r="E27" s="54">
        <v>82610322424</v>
      </c>
      <c r="F27" s="184"/>
      <c r="G27" s="54">
        <v>96299899315.389008</v>
      </c>
      <c r="H27" s="184"/>
      <c r="I27" s="54">
        <v>12378527</v>
      </c>
      <c r="J27" s="117"/>
      <c r="K27" s="54">
        <v>55256512612</v>
      </c>
      <c r="L27" s="117"/>
      <c r="M27" s="251">
        <v>0</v>
      </c>
      <c r="N27" s="180"/>
      <c r="O27" s="181">
        <v>0</v>
      </c>
      <c r="P27" s="117"/>
      <c r="Q27" s="54">
        <v>34345945</v>
      </c>
      <c r="R27" s="117"/>
      <c r="S27" s="54">
        <v>4027</v>
      </c>
      <c r="T27" s="117"/>
      <c r="U27" s="181">
        <v>137866835036</v>
      </c>
      <c r="V27" s="117"/>
      <c r="W27" s="181">
        <v>137488169347.936</v>
      </c>
      <c r="X27" s="117"/>
      <c r="Y27" s="99">
        <v>4.4699999999999997E-2</v>
      </c>
    </row>
    <row r="28" spans="1:25" ht="30" customHeight="1" x14ac:dyDescent="0.45">
      <c r="A28" s="181" t="s">
        <v>106</v>
      </c>
      <c r="B28" s="181"/>
      <c r="C28" s="54">
        <v>11500000</v>
      </c>
      <c r="D28" s="117"/>
      <c r="E28" s="54">
        <v>87173080486</v>
      </c>
      <c r="F28" s="184"/>
      <c r="G28" s="54">
        <v>90766705500</v>
      </c>
      <c r="H28" s="184"/>
      <c r="I28" s="54">
        <v>2000000</v>
      </c>
      <c r="J28" s="117"/>
      <c r="K28" s="54">
        <v>14732667838</v>
      </c>
      <c r="L28" s="117"/>
      <c r="M28" s="251">
        <v>-800000</v>
      </c>
      <c r="N28" s="180"/>
      <c r="O28" s="181">
        <v>6054548360</v>
      </c>
      <c r="P28" s="117"/>
      <c r="Q28" s="54">
        <v>12700000</v>
      </c>
      <c r="R28" s="117"/>
      <c r="S28" s="54">
        <v>7300</v>
      </c>
      <c r="T28" s="117"/>
      <c r="U28" s="181">
        <v>95841534026</v>
      </c>
      <c r="V28" s="117"/>
      <c r="W28" s="181">
        <v>92158375500</v>
      </c>
      <c r="X28" s="117"/>
      <c r="Y28" s="99">
        <v>0.03</v>
      </c>
    </row>
    <row r="29" spans="1:25" ht="30" customHeight="1" x14ac:dyDescent="0.45">
      <c r="A29" s="181" t="s">
        <v>93</v>
      </c>
      <c r="B29" s="181"/>
      <c r="C29" s="54">
        <v>30800000</v>
      </c>
      <c r="D29" s="117"/>
      <c r="E29" s="54">
        <v>49536937629</v>
      </c>
      <c r="F29" s="184"/>
      <c r="G29" s="54">
        <v>52844493240</v>
      </c>
      <c r="H29" s="184"/>
      <c r="I29" s="54">
        <v>3000000</v>
      </c>
      <c r="J29" s="117"/>
      <c r="K29" s="54">
        <v>5113741119</v>
      </c>
      <c r="L29" s="117"/>
      <c r="M29" s="251">
        <v>0</v>
      </c>
      <c r="N29" s="180"/>
      <c r="O29" s="181">
        <v>0</v>
      </c>
      <c r="P29" s="117"/>
      <c r="Q29" s="54">
        <v>33800000</v>
      </c>
      <c r="R29" s="117"/>
      <c r="S29" s="54">
        <v>1693</v>
      </c>
      <c r="T29" s="117"/>
      <c r="U29" s="181">
        <v>54650678748</v>
      </c>
      <c r="V29" s="117"/>
      <c r="W29" s="181">
        <v>56882920770</v>
      </c>
      <c r="X29" s="117"/>
      <c r="Y29" s="99">
        <v>1.8499999999999999E-2</v>
      </c>
    </row>
    <row r="30" spans="1:25" ht="30" customHeight="1" x14ac:dyDescent="0.45">
      <c r="A30" s="181" t="s">
        <v>111</v>
      </c>
      <c r="B30" s="181"/>
      <c r="C30" s="54">
        <v>2792879</v>
      </c>
      <c r="D30" s="117"/>
      <c r="E30" s="54">
        <v>13929137800</v>
      </c>
      <c r="F30" s="184"/>
      <c r="G30" s="54">
        <v>13464867644.2575</v>
      </c>
      <c r="H30" s="184"/>
      <c r="I30" s="54">
        <v>0</v>
      </c>
      <c r="J30" s="117"/>
      <c r="K30" s="54">
        <v>0</v>
      </c>
      <c r="L30" s="117"/>
      <c r="M30" s="251">
        <v>-365199</v>
      </c>
      <c r="N30" s="180"/>
      <c r="O30" s="181">
        <v>1668122131</v>
      </c>
      <c r="P30" s="117"/>
      <c r="Q30" s="54">
        <v>2427680</v>
      </c>
      <c r="R30" s="117"/>
      <c r="S30" s="54">
        <v>4410</v>
      </c>
      <c r="T30" s="117"/>
      <c r="U30" s="181">
        <v>12107753059</v>
      </c>
      <c r="V30" s="117"/>
      <c r="W30" s="181">
        <v>10642367690.639999</v>
      </c>
      <c r="X30" s="117"/>
      <c r="Y30" s="99">
        <v>3.5000000000000001E-3</v>
      </c>
    </row>
    <row r="31" spans="1:25" ht="30" customHeight="1" x14ac:dyDescent="0.45">
      <c r="A31" s="181" t="s">
        <v>107</v>
      </c>
      <c r="B31" s="181"/>
      <c r="C31" s="54">
        <v>6315495</v>
      </c>
      <c r="D31" s="117"/>
      <c r="E31" s="54">
        <v>71858786440</v>
      </c>
      <c r="F31" s="184"/>
      <c r="G31" s="54">
        <v>68492083249.822502</v>
      </c>
      <c r="H31" s="184"/>
      <c r="I31" s="54">
        <v>1400000</v>
      </c>
      <c r="J31" s="117"/>
      <c r="K31" s="54">
        <v>15884344891</v>
      </c>
      <c r="L31" s="117"/>
      <c r="M31" s="251">
        <v>0</v>
      </c>
      <c r="N31" s="180"/>
      <c r="O31" s="181">
        <v>0</v>
      </c>
      <c r="P31" s="117"/>
      <c r="Q31" s="54">
        <v>7715495</v>
      </c>
      <c r="R31" s="117"/>
      <c r="S31" s="54">
        <v>11090</v>
      </c>
      <c r="T31" s="117"/>
      <c r="U31" s="181">
        <v>87743131331</v>
      </c>
      <c r="V31" s="117"/>
      <c r="W31" s="181">
        <v>85055728754.677505</v>
      </c>
      <c r="X31" s="117"/>
      <c r="Y31" s="99">
        <v>2.7699999999999999E-2</v>
      </c>
    </row>
    <row r="32" spans="1:25" ht="30" customHeight="1" x14ac:dyDescent="0.45">
      <c r="A32" s="181" t="s">
        <v>98</v>
      </c>
      <c r="B32" s="181"/>
      <c r="C32" s="54">
        <v>3900910</v>
      </c>
      <c r="D32" s="117"/>
      <c r="E32" s="54">
        <v>25654702094</v>
      </c>
      <c r="F32" s="184"/>
      <c r="G32" s="54">
        <v>31370589646.695</v>
      </c>
      <c r="H32" s="184"/>
      <c r="I32" s="54">
        <v>800000</v>
      </c>
      <c r="J32" s="117"/>
      <c r="K32" s="54">
        <v>6301432255</v>
      </c>
      <c r="L32" s="117"/>
      <c r="M32" s="251">
        <v>-200000</v>
      </c>
      <c r="N32" s="180"/>
      <c r="O32" s="181">
        <v>1438069188</v>
      </c>
      <c r="P32" s="117"/>
      <c r="Q32" s="54">
        <v>4500910</v>
      </c>
      <c r="R32" s="117"/>
      <c r="S32" s="54">
        <v>7350</v>
      </c>
      <c r="T32" s="117"/>
      <c r="U32" s="181">
        <v>30421875535</v>
      </c>
      <c r="V32" s="117"/>
      <c r="W32" s="181">
        <v>32884852453.424999</v>
      </c>
      <c r="X32" s="117"/>
      <c r="Y32" s="99">
        <v>1.0699999999999999E-2</v>
      </c>
    </row>
    <row r="33" spans="1:25" ht="30" customHeight="1" x14ac:dyDescent="0.45">
      <c r="A33" s="181" t="s">
        <v>108</v>
      </c>
      <c r="B33" s="181"/>
      <c r="C33" s="54">
        <v>43500000</v>
      </c>
      <c r="D33" s="117"/>
      <c r="E33" s="54">
        <v>156120351275</v>
      </c>
      <c r="F33" s="184"/>
      <c r="G33" s="54">
        <v>185072229000</v>
      </c>
      <c r="H33" s="184"/>
      <c r="I33" s="54">
        <v>0</v>
      </c>
      <c r="J33" s="117"/>
      <c r="K33" s="54">
        <v>0</v>
      </c>
      <c r="L33" s="117"/>
      <c r="M33" s="251">
        <v>0</v>
      </c>
      <c r="N33" s="180"/>
      <c r="O33" s="181">
        <v>0</v>
      </c>
      <c r="P33" s="117"/>
      <c r="Q33" s="54">
        <v>43500000</v>
      </c>
      <c r="R33" s="117"/>
      <c r="S33" s="54">
        <v>3770</v>
      </c>
      <c r="T33" s="117"/>
      <c r="U33" s="181">
        <v>156120351275</v>
      </c>
      <c r="V33" s="117"/>
      <c r="W33" s="181">
        <v>163019229750</v>
      </c>
      <c r="X33" s="117"/>
      <c r="Y33" s="99">
        <v>5.2999999999999999E-2</v>
      </c>
    </row>
    <row r="34" spans="1:25" ht="30" customHeight="1" x14ac:dyDescent="0.45">
      <c r="A34" s="181" t="s">
        <v>92</v>
      </c>
      <c r="B34" s="181"/>
      <c r="C34" s="54">
        <v>12789546</v>
      </c>
      <c r="D34" s="117"/>
      <c r="E34" s="54">
        <v>24223517537</v>
      </c>
      <c r="F34" s="184"/>
      <c r="G34" s="54">
        <v>24753083647.931099</v>
      </c>
      <c r="H34" s="184"/>
      <c r="I34" s="54">
        <v>3200000</v>
      </c>
      <c r="J34" s="117"/>
      <c r="K34" s="54">
        <v>6634551067</v>
      </c>
      <c r="L34" s="117"/>
      <c r="M34" s="251">
        <v>-879239</v>
      </c>
      <c r="N34" s="180"/>
      <c r="O34" s="181">
        <v>1592697399</v>
      </c>
      <c r="P34" s="117"/>
      <c r="Q34" s="54">
        <v>15110307</v>
      </c>
      <c r="R34" s="117"/>
      <c r="S34" s="54">
        <v>1764</v>
      </c>
      <c r="T34" s="117"/>
      <c r="U34" s="181">
        <v>29161233850</v>
      </c>
      <c r="V34" s="117"/>
      <c r="W34" s="181">
        <v>26495986787.789398</v>
      </c>
      <c r="X34" s="117"/>
      <c r="Y34" s="99">
        <v>8.6E-3</v>
      </c>
    </row>
    <row r="35" spans="1:25" ht="30" customHeight="1" x14ac:dyDescent="0.45">
      <c r="A35" s="181" t="s">
        <v>116</v>
      </c>
      <c r="B35" s="181"/>
      <c r="C35" s="54">
        <v>39554631</v>
      </c>
      <c r="D35" s="117"/>
      <c r="E35" s="54">
        <v>295910839041</v>
      </c>
      <c r="F35" s="184"/>
      <c r="G35" s="54">
        <v>350334793224.85101</v>
      </c>
      <c r="H35" s="184"/>
      <c r="I35" s="54">
        <v>657000</v>
      </c>
      <c r="J35" s="117"/>
      <c r="K35" s="54">
        <v>6112600386</v>
      </c>
      <c r="L35" s="117"/>
      <c r="M35" s="251">
        <v>0</v>
      </c>
      <c r="N35" s="180"/>
      <c r="O35" s="181">
        <v>0</v>
      </c>
      <c r="P35" s="117"/>
      <c r="Q35" s="54">
        <v>40211631</v>
      </c>
      <c r="R35" s="117"/>
      <c r="S35" s="54">
        <v>8790</v>
      </c>
      <c r="T35" s="117"/>
      <c r="U35" s="181">
        <v>302023439427</v>
      </c>
      <c r="V35" s="117"/>
      <c r="W35" s="181">
        <v>351357148082.88501</v>
      </c>
      <c r="X35" s="117"/>
      <c r="Y35" s="99">
        <v>0.1142</v>
      </c>
    </row>
    <row r="36" spans="1:25" ht="30" customHeight="1" x14ac:dyDescent="0.45">
      <c r="A36" s="181" t="s">
        <v>97</v>
      </c>
      <c r="B36" s="181"/>
      <c r="C36" s="54">
        <v>83684648</v>
      </c>
      <c r="D36" s="117"/>
      <c r="E36" s="54">
        <v>213634197550</v>
      </c>
      <c r="F36" s="184"/>
      <c r="G36" s="54">
        <v>256298297705.09601</v>
      </c>
      <c r="H36" s="184"/>
      <c r="I36" s="54">
        <v>0</v>
      </c>
      <c r="J36" s="117"/>
      <c r="K36" s="54">
        <v>0</v>
      </c>
      <c r="L36" s="117"/>
      <c r="M36" s="251">
        <v>-2700000</v>
      </c>
      <c r="N36" s="180"/>
      <c r="O36" s="181">
        <v>7721681771</v>
      </c>
      <c r="P36" s="117"/>
      <c r="Q36" s="54">
        <v>80984648</v>
      </c>
      <c r="R36" s="117"/>
      <c r="S36" s="54">
        <v>2646</v>
      </c>
      <c r="T36" s="117"/>
      <c r="U36" s="181">
        <v>206741507592</v>
      </c>
      <c r="V36" s="117"/>
      <c r="W36" s="181">
        <v>213010380605.28201</v>
      </c>
      <c r="X36" s="117"/>
      <c r="Y36" s="99">
        <v>6.9199999999999998E-2</v>
      </c>
    </row>
    <row r="37" spans="1:25" ht="30" customHeight="1" x14ac:dyDescent="0.45">
      <c r="A37" s="181" t="s">
        <v>95</v>
      </c>
      <c r="B37" s="181"/>
      <c r="C37" s="54">
        <v>9253912</v>
      </c>
      <c r="D37" s="117"/>
      <c r="E37" s="54">
        <v>152877275777</v>
      </c>
      <c r="F37" s="184"/>
      <c r="G37" s="54">
        <v>164751425414.67599</v>
      </c>
      <c r="H37" s="184"/>
      <c r="I37" s="54">
        <v>0</v>
      </c>
      <c r="J37" s="117"/>
      <c r="K37" s="54">
        <v>0</v>
      </c>
      <c r="L37" s="117"/>
      <c r="M37" s="251">
        <v>-2100000</v>
      </c>
      <c r="N37" s="180"/>
      <c r="O37" s="181">
        <v>39913592773</v>
      </c>
      <c r="P37" s="117"/>
      <c r="Q37" s="54">
        <v>7153912</v>
      </c>
      <c r="R37" s="117"/>
      <c r="S37" s="54">
        <v>19660</v>
      </c>
      <c r="T37" s="117"/>
      <c r="U37" s="181">
        <v>118184674512</v>
      </c>
      <c r="V37" s="117"/>
      <c r="W37" s="181">
        <v>139809066755.97601</v>
      </c>
      <c r="X37" s="117"/>
      <c r="Y37" s="99">
        <v>4.5499999999999999E-2</v>
      </c>
    </row>
    <row r="38" spans="1:25" ht="30" customHeight="1" x14ac:dyDescent="0.45">
      <c r="A38" s="181" t="s">
        <v>96</v>
      </c>
      <c r="B38" s="181"/>
      <c r="C38" s="54">
        <v>1800000</v>
      </c>
      <c r="D38" s="117"/>
      <c r="E38" s="54">
        <v>34722470004</v>
      </c>
      <c r="F38" s="184"/>
      <c r="G38" s="54">
        <v>44606999700</v>
      </c>
      <c r="H38" s="184"/>
      <c r="I38" s="54">
        <v>0</v>
      </c>
      <c r="J38" s="117"/>
      <c r="K38" s="54">
        <v>0</v>
      </c>
      <c r="L38" s="117"/>
      <c r="M38" s="251">
        <v>-1200000</v>
      </c>
      <c r="N38" s="180"/>
      <c r="O38" s="181">
        <v>29715114415</v>
      </c>
      <c r="P38" s="117"/>
      <c r="Q38" s="54">
        <v>600000</v>
      </c>
      <c r="R38" s="117"/>
      <c r="S38" s="54">
        <v>24650</v>
      </c>
      <c r="T38" s="117"/>
      <c r="U38" s="181">
        <v>11574156667</v>
      </c>
      <c r="V38" s="117"/>
      <c r="W38" s="181">
        <v>14701999500</v>
      </c>
      <c r="X38" s="117"/>
      <c r="Y38" s="99">
        <v>4.7999999999999996E-3</v>
      </c>
    </row>
    <row r="39" spans="1:25" ht="30" customHeight="1" x14ac:dyDescent="0.45">
      <c r="A39" s="181" t="s">
        <v>136</v>
      </c>
      <c r="B39" s="181"/>
      <c r="C39" s="54">
        <v>2000000</v>
      </c>
      <c r="D39" s="117"/>
      <c r="E39" s="54">
        <v>3525197963</v>
      </c>
      <c r="F39" s="184"/>
      <c r="G39" s="54">
        <v>3501044100</v>
      </c>
      <c r="H39" s="184"/>
      <c r="I39" s="54">
        <v>7060000</v>
      </c>
      <c r="J39" s="117"/>
      <c r="K39" s="54">
        <v>12200006996</v>
      </c>
      <c r="L39" s="117"/>
      <c r="M39" s="251">
        <v>0</v>
      </c>
      <c r="N39" s="180"/>
      <c r="O39" s="181">
        <v>0</v>
      </c>
      <c r="P39" s="117"/>
      <c r="Q39" s="54">
        <v>9060000</v>
      </c>
      <c r="R39" s="117"/>
      <c r="S39" s="54">
        <v>1767</v>
      </c>
      <c r="T39" s="117"/>
      <c r="U39" s="181">
        <v>15725204959</v>
      </c>
      <c r="V39" s="117"/>
      <c r="W39" s="181">
        <v>15913766331</v>
      </c>
      <c r="X39" s="117"/>
      <c r="Y39" s="99">
        <v>5.1999999999999998E-3</v>
      </c>
    </row>
    <row r="40" spans="1:25" ht="30" customHeight="1" x14ac:dyDescent="0.45">
      <c r="A40" s="181" t="s">
        <v>137</v>
      </c>
      <c r="B40" s="181"/>
      <c r="C40" s="54">
        <v>60000000</v>
      </c>
      <c r="D40" s="117"/>
      <c r="E40" s="54">
        <v>111931552320</v>
      </c>
      <c r="F40" s="184"/>
      <c r="G40" s="54">
        <v>111890268000</v>
      </c>
      <c r="H40" s="184"/>
      <c r="I40" s="54">
        <v>2000000</v>
      </c>
      <c r="J40" s="117"/>
      <c r="K40" s="54">
        <v>4155970175</v>
      </c>
      <c r="L40" s="117"/>
      <c r="M40" s="251">
        <v>0</v>
      </c>
      <c r="N40" s="180"/>
      <c r="O40" s="181">
        <v>0</v>
      </c>
      <c r="P40" s="117"/>
      <c r="Q40" s="54">
        <v>62000000</v>
      </c>
      <c r="R40" s="117"/>
      <c r="S40" s="54">
        <v>2060</v>
      </c>
      <c r="T40" s="117"/>
      <c r="U40" s="181">
        <v>116087522495</v>
      </c>
      <c r="V40" s="117"/>
      <c r="W40" s="181">
        <v>126960066000</v>
      </c>
      <c r="X40" s="117"/>
      <c r="Y40" s="99">
        <v>4.1300000000000003E-2</v>
      </c>
    </row>
    <row r="41" spans="1:25" ht="30" customHeight="1" x14ac:dyDescent="0.45">
      <c r="A41" s="181" t="s">
        <v>102</v>
      </c>
      <c r="B41" s="181"/>
      <c r="C41" s="54">
        <v>1080176</v>
      </c>
      <c r="D41" s="117"/>
      <c r="E41" s="54">
        <v>17961758067</v>
      </c>
      <c r="F41" s="184"/>
      <c r="G41" s="54">
        <v>18855031611.167999</v>
      </c>
      <c r="H41" s="184"/>
      <c r="I41" s="54">
        <v>1874992</v>
      </c>
      <c r="J41" s="117"/>
      <c r="K41" s="54">
        <v>33914243219</v>
      </c>
      <c r="L41" s="117"/>
      <c r="M41" s="251">
        <v>0</v>
      </c>
      <c r="N41" s="180"/>
      <c r="O41" s="181">
        <v>0</v>
      </c>
      <c r="P41" s="117"/>
      <c r="Q41" s="54">
        <v>2955168</v>
      </c>
      <c r="R41" s="117"/>
      <c r="S41" s="54">
        <v>16200</v>
      </c>
      <c r="T41" s="117"/>
      <c r="U41" s="181">
        <v>51876001286</v>
      </c>
      <c r="V41" s="117"/>
      <c r="W41" s="181">
        <v>47588872956.480003</v>
      </c>
      <c r="X41" s="117"/>
      <c r="Y41" s="99">
        <v>1.55E-2</v>
      </c>
    </row>
    <row r="42" spans="1:25" ht="30" customHeight="1" x14ac:dyDescent="0.45">
      <c r="A42" s="181" t="s">
        <v>110</v>
      </c>
      <c r="B42" s="181"/>
      <c r="C42" s="54">
        <v>14700000</v>
      </c>
      <c r="D42" s="117"/>
      <c r="E42" s="54">
        <v>33081628798</v>
      </c>
      <c r="F42" s="184"/>
      <c r="G42" s="54">
        <v>41543437005</v>
      </c>
      <c r="H42" s="184"/>
      <c r="I42" s="54">
        <v>0</v>
      </c>
      <c r="J42" s="117"/>
      <c r="K42" s="54">
        <v>0</v>
      </c>
      <c r="L42" s="117"/>
      <c r="M42" s="251">
        <v>-7700000</v>
      </c>
      <c r="N42" s="180"/>
      <c r="O42" s="181">
        <v>22018231370</v>
      </c>
      <c r="P42" s="117"/>
      <c r="Q42" s="54">
        <v>7000000</v>
      </c>
      <c r="R42" s="117"/>
      <c r="S42" s="54">
        <v>2708</v>
      </c>
      <c r="T42" s="117"/>
      <c r="U42" s="181">
        <v>15753156569</v>
      </c>
      <c r="V42" s="117"/>
      <c r="W42" s="181">
        <v>18843211800</v>
      </c>
      <c r="X42" s="117"/>
      <c r="Y42" s="99">
        <v>6.1000000000000004E-3</v>
      </c>
    </row>
    <row r="43" spans="1:25" ht="30" customHeight="1" x14ac:dyDescent="0.45">
      <c r="A43" s="181" t="s">
        <v>142</v>
      </c>
      <c r="B43" s="181"/>
      <c r="C43" s="54">
        <v>7000000</v>
      </c>
      <c r="D43" s="117"/>
      <c r="E43" s="54">
        <v>25871564657</v>
      </c>
      <c r="F43" s="184"/>
      <c r="G43" s="54">
        <v>25411894200</v>
      </c>
      <c r="H43" s="184"/>
      <c r="I43" s="54">
        <v>0</v>
      </c>
      <c r="J43" s="117"/>
      <c r="K43" s="54">
        <v>0</v>
      </c>
      <c r="L43" s="117"/>
      <c r="M43" s="251">
        <v>0</v>
      </c>
      <c r="N43" s="180"/>
      <c r="O43" s="181">
        <v>0</v>
      </c>
      <c r="P43" s="117"/>
      <c r="Q43" s="54">
        <v>7000000</v>
      </c>
      <c r="R43" s="117"/>
      <c r="S43" s="54">
        <v>3693</v>
      </c>
      <c r="T43" s="117"/>
      <c r="U43" s="181">
        <v>25871564657</v>
      </c>
      <c r="V43" s="117"/>
      <c r="W43" s="181">
        <v>25697186550</v>
      </c>
      <c r="X43" s="117"/>
      <c r="Y43" s="99">
        <v>8.3999999999999995E-3</v>
      </c>
    </row>
    <row r="44" spans="1:25" ht="30" customHeight="1" x14ac:dyDescent="0.45">
      <c r="A44" s="181" t="s">
        <v>99</v>
      </c>
      <c r="B44" s="181"/>
      <c r="C44" s="54">
        <v>19097715</v>
      </c>
      <c r="D44" s="117"/>
      <c r="E44" s="54">
        <v>59103484996</v>
      </c>
      <c r="F44" s="184"/>
      <c r="G44" s="54">
        <v>67925051105.593498</v>
      </c>
      <c r="H44" s="184"/>
      <c r="I44" s="54">
        <v>0</v>
      </c>
      <c r="J44" s="117"/>
      <c r="K44" s="54">
        <v>0</v>
      </c>
      <c r="L44" s="117"/>
      <c r="M44" s="251">
        <v>-18647715</v>
      </c>
      <c r="N44" s="180"/>
      <c r="O44" s="181">
        <v>67540796083</v>
      </c>
      <c r="P44" s="117"/>
      <c r="Q44" s="54">
        <v>450000</v>
      </c>
      <c r="R44" s="117"/>
      <c r="S44" s="54">
        <v>3575</v>
      </c>
      <c r="T44" s="117"/>
      <c r="U44" s="181">
        <v>1392657090</v>
      </c>
      <c r="V44" s="117"/>
      <c r="W44" s="181">
        <v>1599177937.5</v>
      </c>
      <c r="X44" s="117"/>
      <c r="Y44" s="99">
        <v>5.0000000000000001E-4</v>
      </c>
    </row>
    <row r="45" spans="1:25" ht="30" customHeight="1" x14ac:dyDescent="0.45">
      <c r="A45" s="181" t="s">
        <v>138</v>
      </c>
      <c r="B45" s="181"/>
      <c r="C45" s="54">
        <v>13500000</v>
      </c>
      <c r="D45" s="117"/>
      <c r="E45" s="54">
        <v>20161878999</v>
      </c>
      <c r="F45" s="184"/>
      <c r="G45" s="54">
        <v>20626040475</v>
      </c>
      <c r="H45" s="184"/>
      <c r="I45" s="54">
        <v>0</v>
      </c>
      <c r="J45" s="117"/>
      <c r="K45" s="54">
        <v>0</v>
      </c>
      <c r="L45" s="117"/>
      <c r="M45" s="251">
        <v>0</v>
      </c>
      <c r="N45" s="180"/>
      <c r="O45" s="181">
        <v>0</v>
      </c>
      <c r="P45" s="117"/>
      <c r="Q45" s="54">
        <v>13500000</v>
      </c>
      <c r="R45" s="117"/>
      <c r="S45" s="54">
        <v>1560</v>
      </c>
      <c r="T45" s="117"/>
      <c r="U45" s="181">
        <v>20161878999</v>
      </c>
      <c r="V45" s="117"/>
      <c r="W45" s="181">
        <v>20934693000</v>
      </c>
      <c r="X45" s="117"/>
      <c r="Y45" s="99">
        <v>6.7999999999999996E-3</v>
      </c>
    </row>
    <row r="46" spans="1:25" ht="30" customHeight="1" x14ac:dyDescent="0.45">
      <c r="A46" s="181" t="s">
        <v>144</v>
      </c>
      <c r="B46" s="181"/>
      <c r="C46" s="54">
        <v>3600000</v>
      </c>
      <c r="D46" s="117"/>
      <c r="E46" s="54">
        <v>16843285786</v>
      </c>
      <c r="F46" s="184"/>
      <c r="G46" s="54">
        <v>18791123580</v>
      </c>
      <c r="H46" s="184"/>
      <c r="I46" s="54">
        <v>0</v>
      </c>
      <c r="J46" s="117"/>
      <c r="K46" s="54">
        <v>0</v>
      </c>
      <c r="L46" s="117"/>
      <c r="M46" s="251">
        <v>-2551054</v>
      </c>
      <c r="N46" s="180"/>
      <c r="O46" s="181">
        <v>13786152820</v>
      </c>
      <c r="P46" s="117"/>
      <c r="Q46" s="54">
        <v>1048946</v>
      </c>
      <c r="R46" s="117"/>
      <c r="S46" s="54">
        <v>5080</v>
      </c>
      <c r="T46" s="117"/>
      <c r="U46" s="181">
        <v>4907693680</v>
      </c>
      <c r="V46" s="117"/>
      <c r="W46" s="181">
        <v>5296940238.2040005</v>
      </c>
      <c r="X46" s="117"/>
      <c r="Y46" s="99">
        <v>1.6999999999999999E-3</v>
      </c>
    </row>
    <row r="47" spans="1:25" ht="30" customHeight="1" x14ac:dyDescent="0.45">
      <c r="A47" s="181" t="s">
        <v>112</v>
      </c>
      <c r="B47" s="181"/>
      <c r="C47" s="54">
        <v>1110000</v>
      </c>
      <c r="D47" s="117"/>
      <c r="E47" s="54">
        <v>4115477461</v>
      </c>
      <c r="F47" s="184"/>
      <c r="G47" s="54">
        <v>4744600650</v>
      </c>
      <c r="H47" s="184"/>
      <c r="I47" s="54">
        <v>0</v>
      </c>
      <c r="J47" s="117"/>
      <c r="K47" s="54">
        <v>0</v>
      </c>
      <c r="L47" s="117"/>
      <c r="M47" s="251">
        <v>-510000</v>
      </c>
      <c r="N47" s="180"/>
      <c r="O47" s="181">
        <v>2128350542</v>
      </c>
      <c r="P47" s="117"/>
      <c r="Q47" s="54">
        <v>600000</v>
      </c>
      <c r="R47" s="117"/>
      <c r="S47" s="54">
        <v>3780</v>
      </c>
      <c r="T47" s="117"/>
      <c r="U47" s="181">
        <v>2224582406</v>
      </c>
      <c r="V47" s="117"/>
      <c r="W47" s="181">
        <v>2254505400</v>
      </c>
      <c r="X47" s="117"/>
      <c r="Y47" s="99">
        <v>6.9999999999999999E-4</v>
      </c>
    </row>
    <row r="48" spans="1:25" ht="30" customHeight="1" x14ac:dyDescent="0.45">
      <c r="A48" s="181" t="s">
        <v>158</v>
      </c>
      <c r="B48" s="181"/>
      <c r="C48" s="184">
        <v>0</v>
      </c>
      <c r="D48" s="184"/>
      <c r="E48" s="184">
        <v>0</v>
      </c>
      <c r="F48" s="184"/>
      <c r="G48" s="184">
        <v>0</v>
      </c>
      <c r="H48" s="184"/>
      <c r="I48" s="54">
        <v>30514927</v>
      </c>
      <c r="J48" s="184"/>
      <c r="K48" s="54">
        <v>21103665257</v>
      </c>
      <c r="L48" s="184"/>
      <c r="M48" s="252">
        <v>0</v>
      </c>
      <c r="N48" s="184"/>
      <c r="O48" s="54">
        <v>0</v>
      </c>
      <c r="P48" s="184"/>
      <c r="Q48" s="54">
        <v>30514927</v>
      </c>
      <c r="R48" s="117"/>
      <c r="S48" s="54">
        <v>665</v>
      </c>
      <c r="T48" s="117"/>
      <c r="U48" s="54">
        <v>21103665257</v>
      </c>
      <c r="V48" s="117"/>
      <c r="W48" s="54">
        <v>20171686517.5928</v>
      </c>
      <c r="X48" s="184"/>
      <c r="Y48" s="99">
        <v>6.6E-3</v>
      </c>
    </row>
    <row r="49" spans="2:25" ht="30" customHeight="1" thickBot="1" x14ac:dyDescent="0.5">
      <c r="B49" s="117"/>
      <c r="C49" s="58">
        <f t="shared" ref="C49:R49" si="0">SUM(C9:C48)</f>
        <v>1039462381</v>
      </c>
      <c r="D49" s="127">
        <f t="shared" si="0"/>
        <v>0</v>
      </c>
      <c r="E49" s="58">
        <f t="shared" si="0"/>
        <v>2979280441046</v>
      </c>
      <c r="F49" s="127">
        <f t="shared" si="0"/>
        <v>0</v>
      </c>
      <c r="G49" s="58">
        <f t="shared" si="0"/>
        <v>3212572096366.3325</v>
      </c>
      <c r="H49" s="127">
        <f t="shared" si="0"/>
        <v>0</v>
      </c>
      <c r="I49" s="58">
        <f t="shared" si="0"/>
        <v>226385446</v>
      </c>
      <c r="J49" s="127">
        <f t="shared" si="0"/>
        <v>0</v>
      </c>
      <c r="K49" s="58">
        <f t="shared" si="0"/>
        <v>356291191130</v>
      </c>
      <c r="L49" s="127">
        <f t="shared" si="0"/>
        <v>0</v>
      </c>
      <c r="M49" s="253">
        <f t="shared" si="0"/>
        <v>-339305496</v>
      </c>
      <c r="N49" s="127">
        <f t="shared" si="0"/>
        <v>0</v>
      </c>
      <c r="O49" s="58">
        <f t="shared" si="0"/>
        <v>596262741905</v>
      </c>
      <c r="P49" s="127">
        <f t="shared" si="0"/>
        <v>0</v>
      </c>
      <c r="Q49" s="58">
        <f t="shared" si="0"/>
        <v>926542331</v>
      </c>
      <c r="R49" s="127">
        <f t="shared" si="0"/>
        <v>0</v>
      </c>
      <c r="S49" s="127"/>
      <c r="T49" s="127">
        <f>SUM(T9:T48)</f>
        <v>0</v>
      </c>
      <c r="U49" s="58">
        <f>SUM(U9:U48)</f>
        <v>2770641495372</v>
      </c>
      <c r="V49" s="127">
        <f>SUM(V9:V48)</f>
        <v>0</v>
      </c>
      <c r="W49" s="316">
        <f>SUM(W9:W48)</f>
        <v>2922284902619.1392</v>
      </c>
      <c r="X49" s="127"/>
      <c r="Y49" s="128">
        <f>SUM(Y9:Y48)</f>
        <v>0.95020000000000004</v>
      </c>
    </row>
    <row r="50" spans="2:25" ht="30" customHeight="1" thickTop="1" x14ac:dyDescent="0.45">
      <c r="Q50" s="54"/>
      <c r="R50" s="117"/>
      <c r="S50" s="54"/>
      <c r="T50" s="117"/>
      <c r="U50" s="54"/>
      <c r="V50" s="117"/>
      <c r="W50" s="54"/>
    </row>
    <row r="51" spans="2:25" ht="30" customHeight="1" x14ac:dyDescent="0.45">
      <c r="Q51" s="54"/>
      <c r="R51" s="117"/>
      <c r="S51" s="54"/>
      <c r="T51" s="117"/>
      <c r="U51" s="54"/>
      <c r="V51" s="117"/>
      <c r="W51" s="54"/>
    </row>
  </sheetData>
  <autoFilter ref="A1:Y49" xr:uid="{00000000-0001-0000-01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</autoFilter>
  <mergeCells count="19">
    <mergeCell ref="W7:W8"/>
    <mergeCell ref="A1:Y1"/>
    <mergeCell ref="A2:Y2"/>
    <mergeCell ref="A3:Y3"/>
    <mergeCell ref="C6:G6"/>
    <mergeCell ref="I6:O6"/>
    <mergeCell ref="Q6:Y6"/>
    <mergeCell ref="A4:W4"/>
    <mergeCell ref="A5:W5"/>
    <mergeCell ref="Y7:Y8"/>
    <mergeCell ref="M7:O7"/>
    <mergeCell ref="I7:K7"/>
    <mergeCell ref="U7:U8"/>
    <mergeCell ref="A7:B8"/>
    <mergeCell ref="C7:C8"/>
    <mergeCell ref="E7:E8"/>
    <mergeCell ref="Q7:Q8"/>
    <mergeCell ref="S7:S8"/>
    <mergeCell ref="G7:G8"/>
  </mergeCells>
  <conditionalFormatting sqref="Y4 A4">
    <cfRule type="duplicateValues" dxfId="1" priority="2"/>
  </conditionalFormatting>
  <conditionalFormatting sqref="Y5 A5">
    <cfRule type="duplicateValues" dxfId="0" priority="1"/>
  </conditionalFormatting>
  <pageMargins left="0.7" right="0.7" top="0.75" bottom="0.75" header="0.3" footer="0.3"/>
  <pageSetup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  <pageSetUpPr fitToPage="1"/>
  </sheetPr>
  <dimension ref="A1:AP16"/>
  <sheetViews>
    <sheetView rightToLeft="1" view="pageBreakPreview" zoomScaleNormal="91" zoomScaleSheetLayoutView="100" workbookViewId="0">
      <selection activeCell="AF10" sqref="AF10"/>
    </sheetView>
  </sheetViews>
  <sheetFormatPr defaultRowHeight="12.75" x14ac:dyDescent="0.2"/>
  <cols>
    <col min="1" max="1" width="6.42578125" bestFit="1" customWidth="1"/>
    <col min="2" max="2" width="22.42578125" customWidth="1"/>
    <col min="3" max="3" width="1.28515625" customWidth="1"/>
    <col min="4" max="4" width="12.140625" customWidth="1"/>
    <col min="5" max="5" width="1.28515625" customWidth="1"/>
    <col min="6" max="6" width="16" customWidth="1"/>
    <col min="7" max="7" width="1.28515625" customWidth="1"/>
    <col min="8" max="8" width="15.5703125" customWidth="1"/>
    <col min="9" max="9" width="1.28515625" customWidth="1"/>
    <col min="10" max="10" width="12.85546875" customWidth="1"/>
    <col min="11" max="11" width="1.28515625" customWidth="1"/>
    <col min="12" max="12" width="12.85546875" customWidth="1"/>
    <col min="13" max="13" width="1.28515625" customWidth="1"/>
    <col min="14" max="14" width="11.85546875" customWidth="1"/>
    <col min="15" max="15" width="1.28515625" customWidth="1"/>
    <col min="16" max="16" width="8.5703125" customWidth="1"/>
    <col min="17" max="17" width="1.28515625" customWidth="1"/>
    <col min="18" max="18" width="17.5703125" customWidth="1"/>
    <col min="19" max="19" width="1.28515625" customWidth="1"/>
    <col min="20" max="20" width="17" bestFit="1" customWidth="1"/>
    <col min="21" max="21" width="1.28515625" customWidth="1"/>
    <col min="22" max="22" width="10.7109375" customWidth="1"/>
    <col min="23" max="23" width="1.28515625" customWidth="1"/>
    <col min="24" max="24" width="17" bestFit="1" customWidth="1"/>
    <col min="25" max="25" width="1.28515625" customWidth="1"/>
    <col min="26" max="26" width="12.85546875" customWidth="1"/>
    <col min="27" max="27" width="1.28515625" customWidth="1"/>
    <col min="28" max="28" width="17.7109375" customWidth="1"/>
    <col min="29" max="29" width="1.28515625" customWidth="1"/>
    <col min="30" max="30" width="10.28515625" customWidth="1"/>
    <col min="31" max="31" width="1.28515625" customWidth="1"/>
    <col min="32" max="32" width="14.5703125" customWidth="1"/>
    <col min="33" max="33" width="1.28515625" customWidth="1"/>
    <col min="34" max="34" width="17.5703125" customWidth="1"/>
    <col min="35" max="35" width="1.28515625" customWidth="1"/>
    <col min="36" max="36" width="17.5703125" customWidth="1"/>
    <col min="37" max="37" width="1.28515625" customWidth="1"/>
    <col min="38" max="38" width="19.5703125" customWidth="1"/>
    <col min="39" max="39" width="0.28515625" customWidth="1"/>
    <col min="40" max="40" width="9.140625" customWidth="1"/>
    <col min="41" max="41" width="26.28515625" style="106" bestFit="1" customWidth="1"/>
    <col min="42" max="42" width="21.140625" bestFit="1" customWidth="1"/>
  </cols>
  <sheetData>
    <row r="1" spans="1:42" s="9" customFormat="1" ht="30" customHeight="1" x14ac:dyDescent="0.2">
      <c r="A1" s="275" t="s">
        <v>88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5"/>
      <c r="AC1" s="275"/>
      <c r="AD1" s="275"/>
      <c r="AE1" s="275"/>
      <c r="AF1" s="275"/>
      <c r="AG1" s="275"/>
      <c r="AH1" s="275"/>
      <c r="AI1" s="275"/>
      <c r="AJ1" s="275"/>
      <c r="AK1" s="275"/>
      <c r="AL1" s="275"/>
      <c r="AO1" s="103"/>
    </row>
    <row r="2" spans="1:42" s="9" customFormat="1" ht="30" customHeight="1" x14ac:dyDescent="0.2">
      <c r="A2" s="275" t="s">
        <v>0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75"/>
      <c r="AL2" s="275"/>
      <c r="AO2" s="103"/>
    </row>
    <row r="3" spans="1:42" s="9" customFormat="1" ht="30" customHeight="1" x14ac:dyDescent="0.2">
      <c r="A3" s="275" t="s">
        <v>155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5"/>
      <c r="AC3" s="275"/>
      <c r="AD3" s="275"/>
      <c r="AE3" s="275"/>
      <c r="AF3" s="275"/>
      <c r="AG3" s="275"/>
      <c r="AH3" s="275"/>
      <c r="AI3" s="275"/>
      <c r="AJ3" s="275"/>
      <c r="AK3" s="275"/>
      <c r="AL3" s="275"/>
      <c r="AO3" s="103"/>
    </row>
    <row r="4" spans="1:42" s="9" customFormat="1" ht="30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O4" s="103"/>
    </row>
    <row r="5" spans="1:42" s="10" customFormat="1" ht="30" customHeight="1" x14ac:dyDescent="0.2">
      <c r="A5" s="277" t="s">
        <v>70</v>
      </c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  <c r="AH5" s="277"/>
      <c r="AI5" s="277"/>
      <c r="AJ5" s="277"/>
      <c r="AK5" s="277"/>
      <c r="AL5" s="277"/>
      <c r="AO5" s="104"/>
    </row>
    <row r="6" spans="1:42" s="9" customFormat="1" ht="30" customHeight="1" x14ac:dyDescent="0.2">
      <c r="A6" s="278" t="s">
        <v>19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86"/>
      <c r="P6" s="276" t="s">
        <v>146</v>
      </c>
      <c r="Q6" s="276"/>
      <c r="R6" s="276"/>
      <c r="S6" s="276"/>
      <c r="T6" s="276"/>
      <c r="V6" s="276" t="s">
        <v>1</v>
      </c>
      <c r="W6" s="276"/>
      <c r="X6" s="276"/>
      <c r="Y6" s="276"/>
      <c r="Z6" s="276"/>
      <c r="AA6" s="276"/>
      <c r="AB6" s="276"/>
      <c r="AD6" s="276" t="s">
        <v>159</v>
      </c>
      <c r="AE6" s="276"/>
      <c r="AF6" s="276"/>
      <c r="AG6" s="276"/>
      <c r="AH6" s="276"/>
      <c r="AI6" s="276"/>
      <c r="AJ6" s="276"/>
      <c r="AK6" s="276"/>
      <c r="AL6" s="276"/>
      <c r="AO6" s="103"/>
    </row>
    <row r="7" spans="1:42" s="22" customFormat="1" ht="30" customHeight="1" x14ac:dyDescent="0.2">
      <c r="A7" s="273" t="s">
        <v>20</v>
      </c>
      <c r="B7" s="273"/>
      <c r="C7" s="21"/>
      <c r="D7" s="273" t="s">
        <v>21</v>
      </c>
      <c r="E7" s="21"/>
      <c r="F7" s="273" t="s">
        <v>22</v>
      </c>
      <c r="G7" s="21"/>
      <c r="H7" s="273" t="s">
        <v>23</v>
      </c>
      <c r="I7" s="21"/>
      <c r="J7" s="273" t="s">
        <v>24</v>
      </c>
      <c r="K7" s="21"/>
      <c r="L7" s="273" t="s">
        <v>25</v>
      </c>
      <c r="M7" s="21"/>
      <c r="N7" s="273" t="s">
        <v>17</v>
      </c>
      <c r="P7" s="273" t="s">
        <v>5</v>
      </c>
      <c r="Q7" s="21"/>
      <c r="R7" s="273" t="s">
        <v>6</v>
      </c>
      <c r="S7" s="21"/>
      <c r="T7" s="273" t="s">
        <v>7</v>
      </c>
      <c r="V7" s="280" t="s">
        <v>2</v>
      </c>
      <c r="W7" s="280"/>
      <c r="X7" s="280"/>
      <c r="Y7" s="21"/>
      <c r="Z7" s="280" t="s">
        <v>3</v>
      </c>
      <c r="AA7" s="280"/>
      <c r="AB7" s="280"/>
      <c r="AD7" s="273" t="s">
        <v>5</v>
      </c>
      <c r="AE7" s="21"/>
      <c r="AF7" s="273" t="s">
        <v>9</v>
      </c>
      <c r="AG7" s="21"/>
      <c r="AH7" s="273" t="s">
        <v>6</v>
      </c>
      <c r="AI7" s="21"/>
      <c r="AJ7" s="273" t="s">
        <v>7</v>
      </c>
      <c r="AK7" s="21"/>
      <c r="AL7" s="273" t="s">
        <v>10</v>
      </c>
      <c r="AO7" s="105"/>
    </row>
    <row r="8" spans="1:42" s="22" customFormat="1" ht="24.75" customHeight="1" x14ac:dyDescent="0.2">
      <c r="A8" s="274"/>
      <c r="B8" s="274"/>
      <c r="D8" s="274"/>
      <c r="F8" s="274"/>
      <c r="H8" s="274"/>
      <c r="J8" s="274"/>
      <c r="L8" s="274"/>
      <c r="N8" s="274"/>
      <c r="P8" s="274"/>
      <c r="R8" s="274"/>
      <c r="T8" s="274"/>
      <c r="V8" s="5" t="s">
        <v>5</v>
      </c>
      <c r="W8" s="21"/>
      <c r="X8" s="5" t="s">
        <v>6</v>
      </c>
      <c r="Z8" s="5" t="s">
        <v>5</v>
      </c>
      <c r="AA8" s="21"/>
      <c r="AB8" s="5" t="s">
        <v>8</v>
      </c>
      <c r="AD8" s="274"/>
      <c r="AF8" s="274"/>
      <c r="AH8" s="274"/>
      <c r="AJ8" s="274"/>
      <c r="AL8" s="274"/>
      <c r="AO8" s="105"/>
    </row>
    <row r="9" spans="1:42" s="47" customFormat="1" ht="30" customHeight="1" x14ac:dyDescent="0.2">
      <c r="A9" s="279"/>
      <c r="B9" s="279"/>
      <c r="C9" s="61"/>
      <c r="D9" s="117"/>
      <c r="E9" s="61"/>
      <c r="F9" s="117"/>
      <c r="G9" s="61"/>
      <c r="H9" s="117"/>
      <c r="I9" s="61"/>
      <c r="J9" s="117"/>
      <c r="K9" s="61"/>
      <c r="L9" s="118"/>
      <c r="M9" s="61"/>
      <c r="N9" s="118"/>
      <c r="O9" s="61"/>
      <c r="P9" s="54">
        <v>0</v>
      </c>
      <c r="Q9" s="61"/>
      <c r="R9" s="54">
        <v>0</v>
      </c>
      <c r="S9" s="61"/>
      <c r="T9" s="54">
        <v>0</v>
      </c>
      <c r="U9" s="61"/>
      <c r="V9" s="54">
        <v>0</v>
      </c>
      <c r="W9" s="61"/>
      <c r="X9" s="54">
        <v>0</v>
      </c>
      <c r="Y9" s="61"/>
      <c r="Z9" s="54">
        <v>0</v>
      </c>
      <c r="AA9" s="61"/>
      <c r="AB9" s="54">
        <v>0</v>
      </c>
      <c r="AC9" s="61"/>
      <c r="AD9" s="54">
        <v>0</v>
      </c>
      <c r="AE9" s="61"/>
      <c r="AF9" s="54"/>
      <c r="AG9" s="61"/>
      <c r="AH9" s="54">
        <v>0</v>
      </c>
      <c r="AI9" s="61"/>
      <c r="AJ9" s="54">
        <v>0</v>
      </c>
      <c r="AK9" s="61"/>
      <c r="AL9" s="99">
        <v>0</v>
      </c>
      <c r="AN9" s="57"/>
      <c r="AO9" s="99"/>
      <c r="AP9" s="99"/>
    </row>
    <row r="10" spans="1:42" s="47" customFormat="1" ht="30" customHeight="1" thickBot="1" x14ac:dyDescent="0.25">
      <c r="A10" s="264"/>
      <c r="B10" s="264"/>
      <c r="C10" s="61"/>
      <c r="D10" s="54"/>
      <c r="E10" s="61"/>
      <c r="F10" s="54"/>
      <c r="G10" s="61"/>
      <c r="H10" s="54"/>
      <c r="I10" s="61"/>
      <c r="J10" s="54"/>
      <c r="K10" s="61"/>
      <c r="L10" s="54"/>
      <c r="M10" s="61"/>
      <c r="N10" s="54"/>
      <c r="O10" s="61"/>
      <c r="P10" s="58">
        <f>SUM(P9:P9)</f>
        <v>0</v>
      </c>
      <c r="Q10" s="112"/>
      <c r="R10" s="58">
        <f>SUM(R9:R9)</f>
        <v>0</v>
      </c>
      <c r="S10" s="112"/>
      <c r="T10" s="58">
        <f>SUM(T9:T9)</f>
        <v>0</v>
      </c>
      <c r="U10" s="112"/>
      <c r="V10" s="58">
        <f>SUM(V9:V9)</f>
        <v>0</v>
      </c>
      <c r="W10" s="112"/>
      <c r="X10" s="58">
        <f>SUM(X9:X9)</f>
        <v>0</v>
      </c>
      <c r="Y10" s="112"/>
      <c r="Z10" s="58">
        <f>SUM(Z9:Z9)</f>
        <v>0</v>
      </c>
      <c r="AA10" s="112"/>
      <c r="AB10" s="58">
        <f>SUM(AB9:AB9)</f>
        <v>0</v>
      </c>
      <c r="AC10" s="112"/>
      <c r="AD10" s="58">
        <f>SUM(AD9:AD9)</f>
        <v>0</v>
      </c>
      <c r="AE10" s="112"/>
      <c r="AF10" s="127"/>
      <c r="AG10" s="112"/>
      <c r="AH10" s="58">
        <f>SUM(AH9:AI9)</f>
        <v>0</v>
      </c>
      <c r="AI10" s="112"/>
      <c r="AJ10" s="58">
        <f>SUM(AJ9:AJ9)</f>
        <v>0</v>
      </c>
      <c r="AK10" s="112"/>
      <c r="AL10" s="128">
        <f>SUM(AL9:AL9)</f>
        <v>0</v>
      </c>
      <c r="AO10" s="119"/>
    </row>
    <row r="11" spans="1:42" ht="40.5" customHeight="1" thickTop="1" x14ac:dyDescent="0.5">
      <c r="AB11" s="107"/>
      <c r="AL11" s="17"/>
    </row>
    <row r="12" spans="1:42" x14ac:dyDescent="0.2">
      <c r="AB12" s="16"/>
      <c r="AL12" s="20"/>
    </row>
    <row r="14" spans="1:42" x14ac:dyDescent="0.2">
      <c r="AB14" s="16"/>
    </row>
    <row r="15" spans="1:42" x14ac:dyDescent="0.2">
      <c r="AB15" s="16"/>
    </row>
    <row r="16" spans="1:42" x14ac:dyDescent="0.2">
      <c r="AB16" s="16"/>
      <c r="AL16" s="20"/>
    </row>
  </sheetData>
  <mergeCells count="27">
    <mergeCell ref="A9:B9"/>
    <mergeCell ref="A10:B10"/>
    <mergeCell ref="AH7:AH8"/>
    <mergeCell ref="AJ7:AJ8"/>
    <mergeCell ref="D7:D8"/>
    <mergeCell ref="H7:H8"/>
    <mergeCell ref="F7:F8"/>
    <mergeCell ref="V7:X7"/>
    <mergeCell ref="Z7:AB7"/>
    <mergeCell ref="T7:T8"/>
    <mergeCell ref="R7:R8"/>
    <mergeCell ref="P7:P8"/>
    <mergeCell ref="A1:AL1"/>
    <mergeCell ref="A2:AL2"/>
    <mergeCell ref="A3:AL3"/>
    <mergeCell ref="P6:T6"/>
    <mergeCell ref="V6:AB6"/>
    <mergeCell ref="AD6:AL6"/>
    <mergeCell ref="A5:AL5"/>
    <mergeCell ref="A6:N6"/>
    <mergeCell ref="AL7:AL8"/>
    <mergeCell ref="A7:B8"/>
    <mergeCell ref="AD7:AD8"/>
    <mergeCell ref="AF7:AF8"/>
    <mergeCell ref="N7:N8"/>
    <mergeCell ref="L7:L8"/>
    <mergeCell ref="J7:J8"/>
  </mergeCells>
  <pageMargins left="0.39" right="0.39" top="0.39" bottom="0.39" header="0" footer="0"/>
  <pageSetup scale="4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</sheetPr>
  <dimension ref="A1:AV24"/>
  <sheetViews>
    <sheetView rightToLeft="1" view="pageBreakPreview" zoomScaleNormal="100" zoomScaleSheetLayoutView="100" workbookViewId="0">
      <selection activeCell="AC6" sqref="AC6:AS6"/>
    </sheetView>
  </sheetViews>
  <sheetFormatPr defaultRowHeight="12.75" x14ac:dyDescent="0.2"/>
  <cols>
    <col min="1" max="1" width="28.85546875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0.42578125" customWidth="1"/>
    <col min="7" max="7" width="1.7109375" hidden="1" customWidth="1"/>
    <col min="8" max="8" width="1.28515625" customWidth="1"/>
    <col min="9" max="9" width="14.42578125" customWidth="1"/>
    <col min="10" max="10" width="1.28515625" customWidth="1"/>
    <col min="11" max="11" width="9.140625" customWidth="1"/>
    <col min="12" max="12" width="1.28515625" customWidth="1"/>
    <col min="13" max="13" width="0.710937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140625" customWidth="1"/>
    <col min="22" max="22" width="1.28515625" customWidth="1"/>
    <col min="23" max="23" width="1.42578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11.8554687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6" width="0.85546875" customWidth="1"/>
    <col min="47" max="47" width="11" bestFit="1" customWidth="1"/>
  </cols>
  <sheetData>
    <row r="1" spans="1:48" s="9" customFormat="1" ht="30" customHeight="1" x14ac:dyDescent="0.2">
      <c r="A1" s="275" t="s">
        <v>88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5"/>
      <c r="AC1" s="275"/>
      <c r="AD1" s="275"/>
      <c r="AE1" s="275"/>
      <c r="AF1" s="275"/>
      <c r="AG1" s="275"/>
      <c r="AH1" s="275"/>
      <c r="AI1" s="275"/>
      <c r="AJ1" s="275"/>
      <c r="AK1" s="275"/>
      <c r="AL1" s="275"/>
      <c r="AM1" s="275"/>
      <c r="AN1" s="275"/>
      <c r="AO1" s="275"/>
      <c r="AP1" s="275"/>
      <c r="AQ1" s="275"/>
      <c r="AR1" s="275"/>
      <c r="AS1" s="275"/>
    </row>
    <row r="2" spans="1:48" s="9" customFormat="1" ht="30" customHeight="1" x14ac:dyDescent="0.2">
      <c r="A2" s="275" t="s">
        <v>0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N2" s="275"/>
      <c r="AO2" s="275"/>
      <c r="AP2" s="275"/>
      <c r="AQ2" s="275"/>
      <c r="AR2" s="275"/>
      <c r="AS2" s="275"/>
    </row>
    <row r="3" spans="1:48" s="9" customFormat="1" ht="30" customHeight="1" x14ac:dyDescent="0.2">
      <c r="A3" s="275" t="s">
        <v>155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5"/>
      <c r="AC3" s="275"/>
      <c r="AD3" s="275"/>
      <c r="AE3" s="275"/>
      <c r="AF3" s="275"/>
      <c r="AG3" s="275"/>
      <c r="AH3" s="275"/>
      <c r="AI3" s="275"/>
      <c r="AJ3" s="275"/>
      <c r="AK3" s="275"/>
      <c r="AL3" s="275"/>
      <c r="AM3" s="275"/>
      <c r="AN3" s="275"/>
      <c r="AO3" s="275"/>
      <c r="AP3" s="275"/>
      <c r="AQ3" s="275"/>
      <c r="AR3" s="275"/>
      <c r="AS3" s="275"/>
    </row>
    <row r="4" spans="1:48" s="9" customFormat="1" ht="30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</row>
    <row r="5" spans="1:48" s="10" customFormat="1" ht="30" customHeight="1" x14ac:dyDescent="0.2">
      <c r="A5" s="277" t="s">
        <v>12</v>
      </c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  <c r="AH5" s="277"/>
      <c r="AI5" s="277"/>
      <c r="AJ5" s="277"/>
      <c r="AK5" s="277"/>
      <c r="AL5" s="277"/>
      <c r="AM5" s="277"/>
      <c r="AN5" s="277"/>
      <c r="AO5" s="277"/>
      <c r="AP5" s="277"/>
      <c r="AQ5" s="277"/>
      <c r="AR5" s="277"/>
      <c r="AS5" s="277"/>
      <c r="AT5" s="277"/>
      <c r="AU5" s="277"/>
    </row>
    <row r="6" spans="1:48" s="9" customFormat="1" ht="30" customHeight="1" x14ac:dyDescent="0.2">
      <c r="I6" s="276" t="s">
        <v>146</v>
      </c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C6" s="276" t="s">
        <v>159</v>
      </c>
      <c r="AD6" s="276"/>
      <c r="AE6" s="276"/>
      <c r="AF6" s="276"/>
      <c r="AG6" s="276"/>
      <c r="AH6" s="276"/>
      <c r="AI6" s="276"/>
      <c r="AJ6" s="276"/>
      <c r="AK6" s="276"/>
      <c r="AL6" s="276"/>
      <c r="AM6" s="276"/>
      <c r="AN6" s="276"/>
      <c r="AO6" s="276"/>
      <c r="AP6" s="276"/>
      <c r="AQ6" s="276"/>
      <c r="AR6" s="276"/>
      <c r="AS6" s="276"/>
    </row>
    <row r="7" spans="1:48" s="9" customFormat="1" ht="42" customHeight="1" x14ac:dyDescent="0.2">
      <c r="A7" s="276" t="s">
        <v>13</v>
      </c>
      <c r="B7" s="276"/>
      <c r="C7" s="276"/>
      <c r="D7" s="276"/>
      <c r="E7" s="276"/>
      <c r="F7" s="276"/>
      <c r="G7" s="276"/>
      <c r="I7" s="276" t="s">
        <v>14</v>
      </c>
      <c r="J7" s="276"/>
      <c r="K7" s="276"/>
      <c r="M7" s="276" t="s">
        <v>15</v>
      </c>
      <c r="N7" s="276"/>
      <c r="O7" s="276"/>
      <c r="Q7" s="276" t="s">
        <v>16</v>
      </c>
      <c r="R7" s="276"/>
      <c r="S7" s="276"/>
      <c r="T7" s="276"/>
      <c r="U7" s="276"/>
      <c r="W7" s="276" t="s">
        <v>17</v>
      </c>
      <c r="X7" s="276"/>
      <c r="Y7" s="276"/>
      <c r="Z7" s="276"/>
      <c r="AA7" s="276"/>
      <c r="AC7" s="276" t="s">
        <v>14</v>
      </c>
      <c r="AD7" s="276"/>
      <c r="AE7" s="276"/>
      <c r="AF7" s="276"/>
      <c r="AG7" s="276"/>
      <c r="AI7" s="276" t="s">
        <v>15</v>
      </c>
      <c r="AJ7" s="276"/>
      <c r="AK7" s="276"/>
      <c r="AM7" s="276" t="s">
        <v>16</v>
      </c>
      <c r="AN7" s="276"/>
      <c r="AO7" s="276"/>
      <c r="AQ7" s="276" t="s">
        <v>17</v>
      </c>
      <c r="AR7" s="276"/>
      <c r="AS7" s="276"/>
    </row>
    <row r="8" spans="1:48" s="9" customFormat="1" ht="30" customHeight="1" x14ac:dyDescent="0.2">
      <c r="A8" s="284"/>
      <c r="B8" s="284"/>
      <c r="C8" s="284"/>
      <c r="D8" s="284"/>
      <c r="E8" s="284"/>
      <c r="F8" s="284"/>
      <c r="G8" s="284"/>
      <c r="I8" s="283">
        <v>0</v>
      </c>
      <c r="J8" s="283"/>
      <c r="K8" s="283"/>
      <c r="L8" s="12"/>
      <c r="M8" s="283">
        <v>0</v>
      </c>
      <c r="N8" s="283"/>
      <c r="O8" s="283"/>
      <c r="P8" s="12"/>
      <c r="Q8" s="284">
        <v>0</v>
      </c>
      <c r="R8" s="284"/>
      <c r="S8" s="284"/>
      <c r="T8" s="284"/>
      <c r="U8" s="284"/>
      <c r="V8" s="12"/>
      <c r="W8" s="285">
        <v>0</v>
      </c>
      <c r="X8" s="285"/>
      <c r="Y8" s="285"/>
      <c r="Z8" s="285"/>
      <c r="AA8" s="285"/>
      <c r="AB8" s="12"/>
      <c r="AC8" s="283">
        <v>0</v>
      </c>
      <c r="AD8" s="283"/>
      <c r="AE8" s="283"/>
      <c r="AF8" s="283"/>
      <c r="AG8" s="283"/>
      <c r="AH8" s="12"/>
      <c r="AI8" s="283">
        <v>0</v>
      </c>
      <c r="AJ8" s="283"/>
      <c r="AK8" s="283"/>
      <c r="AL8" s="12"/>
      <c r="AM8" s="284" t="s">
        <v>80</v>
      </c>
      <c r="AN8" s="284"/>
      <c r="AO8" s="284"/>
      <c r="AP8" s="12"/>
      <c r="AQ8" s="285">
        <v>0</v>
      </c>
      <c r="AR8" s="285"/>
      <c r="AS8" s="285"/>
    </row>
    <row r="9" spans="1:48" ht="34.5" customHeight="1" x14ac:dyDescent="0.2">
      <c r="A9" s="277" t="s">
        <v>81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  <c r="AA9" s="277"/>
      <c r="AB9" s="277"/>
      <c r="AC9" s="277"/>
      <c r="AD9" s="277"/>
      <c r="AE9" s="277"/>
      <c r="AF9" s="277"/>
      <c r="AG9" s="277"/>
      <c r="AH9" s="277"/>
      <c r="AI9" s="277"/>
      <c r="AJ9" s="277"/>
      <c r="AK9" s="277"/>
      <c r="AL9" s="277"/>
      <c r="AM9" s="277"/>
      <c r="AN9" s="277"/>
      <c r="AO9" s="277"/>
      <c r="AP9" s="277"/>
      <c r="AQ9" s="277"/>
      <c r="AR9" s="277"/>
      <c r="AS9" s="277"/>
      <c r="AT9" s="277"/>
      <c r="AU9" s="277"/>
      <c r="AV9" s="277"/>
    </row>
    <row r="10" spans="1:48" ht="30" customHeight="1" x14ac:dyDescent="0.2">
      <c r="C10" s="278" t="str">
        <f>I6</f>
        <v>1404/02/31</v>
      </c>
      <c r="D10" s="278"/>
      <c r="E10" s="278"/>
      <c r="F10" s="278"/>
      <c r="G10" s="278"/>
      <c r="H10" s="278"/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Y10" s="278" t="s">
        <v>159</v>
      </c>
      <c r="Z10" s="278"/>
      <c r="AA10" s="278"/>
      <c r="AB10" s="278"/>
      <c r="AC10" s="278"/>
      <c r="AD10" s="278"/>
      <c r="AE10" s="278"/>
      <c r="AF10" s="278"/>
      <c r="AG10" s="278"/>
      <c r="AH10" s="278"/>
      <c r="AI10" s="278"/>
      <c r="AJ10" s="278"/>
      <c r="AK10" s="278"/>
      <c r="AL10" s="278"/>
      <c r="AM10" s="278"/>
      <c r="AN10" s="278"/>
      <c r="AO10" s="278"/>
      <c r="AP10" s="278"/>
      <c r="AQ10" s="278"/>
      <c r="AR10" s="278"/>
      <c r="AS10" s="278"/>
      <c r="AT10" s="275"/>
      <c r="AU10" s="278"/>
    </row>
    <row r="11" spans="1:48" ht="30" customHeight="1" x14ac:dyDescent="0.2">
      <c r="A11" s="77" t="s">
        <v>13</v>
      </c>
      <c r="C11" s="101" t="s">
        <v>82</v>
      </c>
      <c r="D11" s="100"/>
      <c r="E11" s="101" t="s">
        <v>83</v>
      </c>
      <c r="F11" s="100"/>
      <c r="G11" s="286" t="s">
        <v>84</v>
      </c>
      <c r="H11" s="286"/>
      <c r="I11" s="286"/>
      <c r="J11" s="100"/>
      <c r="K11" s="286" t="s">
        <v>18</v>
      </c>
      <c r="L11" s="286"/>
      <c r="M11" s="286"/>
      <c r="N11" s="100"/>
      <c r="O11" s="286" t="s">
        <v>15</v>
      </c>
      <c r="P11" s="286"/>
      <c r="Q11" s="286"/>
      <c r="R11" s="100"/>
      <c r="S11" s="286" t="s">
        <v>16</v>
      </c>
      <c r="T11" s="286"/>
      <c r="U11" s="286"/>
      <c r="V11" s="286"/>
      <c r="W11" s="286"/>
      <c r="Y11" s="286" t="s">
        <v>82</v>
      </c>
      <c r="Z11" s="286"/>
      <c r="AA11" s="286"/>
      <c r="AB11" s="286"/>
      <c r="AC11" s="286"/>
      <c r="AD11" s="100"/>
      <c r="AE11" s="286" t="s">
        <v>83</v>
      </c>
      <c r="AF11" s="286"/>
      <c r="AG11" s="286"/>
      <c r="AH11" s="286"/>
      <c r="AI11" s="286"/>
      <c r="AJ11" s="100"/>
      <c r="AK11" s="286" t="s">
        <v>84</v>
      </c>
      <c r="AL11" s="286"/>
      <c r="AM11" s="286"/>
      <c r="AN11" s="100"/>
      <c r="AO11" s="286" t="s">
        <v>18</v>
      </c>
      <c r="AP11" s="286"/>
      <c r="AQ11" s="286"/>
      <c r="AR11" s="100"/>
      <c r="AS11" s="102" t="s">
        <v>15</v>
      </c>
      <c r="AU11" s="101" t="s">
        <v>16</v>
      </c>
    </row>
    <row r="12" spans="1:48" ht="30" customHeight="1" x14ac:dyDescent="0.2">
      <c r="A12" s="24"/>
      <c r="B12" s="29"/>
      <c r="C12" s="24"/>
      <c r="D12" s="29"/>
      <c r="E12" s="24"/>
      <c r="F12" s="29"/>
      <c r="G12" s="281"/>
      <c r="H12" s="281"/>
      <c r="I12" s="281"/>
      <c r="J12" s="29"/>
      <c r="K12" s="282"/>
      <c r="L12" s="282"/>
      <c r="M12" s="282"/>
      <c r="N12" s="29"/>
      <c r="O12" s="282"/>
      <c r="P12" s="282"/>
      <c r="Q12" s="282"/>
      <c r="R12" s="29"/>
      <c r="S12" s="281"/>
      <c r="T12" s="281"/>
      <c r="U12" s="281"/>
      <c r="V12" s="281"/>
      <c r="W12" s="281"/>
      <c r="X12" s="29"/>
      <c r="Y12" s="281"/>
      <c r="Z12" s="281"/>
      <c r="AA12" s="281"/>
      <c r="AB12" s="281"/>
      <c r="AC12" s="281"/>
      <c r="AD12" s="29"/>
      <c r="AE12" s="281"/>
      <c r="AF12" s="281"/>
      <c r="AG12" s="281"/>
      <c r="AH12" s="281"/>
      <c r="AI12" s="281"/>
      <c r="AJ12" s="29"/>
      <c r="AK12" s="281"/>
      <c r="AL12" s="281"/>
      <c r="AM12" s="281"/>
      <c r="AN12" s="29"/>
      <c r="AO12" s="282"/>
      <c r="AP12" s="282"/>
      <c r="AQ12" s="282"/>
      <c r="AR12" s="29"/>
      <c r="AS12" s="25"/>
      <c r="AT12" s="29"/>
      <c r="AU12" s="24"/>
      <c r="AV12" s="29"/>
    </row>
    <row r="13" spans="1:48" ht="30" customHeight="1" x14ac:dyDescent="0.2">
      <c r="A13" s="24"/>
      <c r="B13" s="29"/>
      <c r="C13" s="24"/>
      <c r="D13" s="29"/>
      <c r="E13" s="24"/>
      <c r="F13" s="29"/>
      <c r="G13" s="281"/>
      <c r="H13" s="281"/>
      <c r="I13" s="281"/>
      <c r="J13" s="29"/>
      <c r="K13" s="282"/>
      <c r="L13" s="282"/>
      <c r="M13" s="282"/>
      <c r="N13" s="29"/>
      <c r="O13" s="282"/>
      <c r="P13" s="282"/>
      <c r="Q13" s="282"/>
      <c r="R13" s="29"/>
      <c r="S13" s="281"/>
      <c r="T13" s="281"/>
      <c r="U13" s="281"/>
      <c r="V13" s="281"/>
      <c r="W13" s="281"/>
      <c r="X13" s="29"/>
      <c r="Y13" s="281"/>
      <c r="Z13" s="281"/>
      <c r="AA13" s="281"/>
      <c r="AB13" s="281"/>
      <c r="AC13" s="281"/>
      <c r="AD13" s="29"/>
      <c r="AE13" s="281"/>
      <c r="AF13" s="281"/>
      <c r="AG13" s="281"/>
      <c r="AH13" s="281"/>
      <c r="AI13" s="281"/>
      <c r="AJ13" s="29"/>
      <c r="AK13" s="281"/>
      <c r="AL13" s="281"/>
      <c r="AM13" s="281"/>
      <c r="AN13" s="29"/>
      <c r="AO13" s="282"/>
      <c r="AP13" s="282"/>
      <c r="AQ13" s="282"/>
      <c r="AR13" s="29"/>
      <c r="AS13" s="25"/>
      <c r="AT13" s="29"/>
      <c r="AU13" s="24"/>
      <c r="AV13" s="29"/>
    </row>
    <row r="14" spans="1:48" ht="30" customHeight="1" x14ac:dyDescent="0.2">
      <c r="A14" s="24"/>
      <c r="B14" s="29"/>
      <c r="C14" s="24"/>
      <c r="D14" s="29"/>
      <c r="E14" s="24"/>
      <c r="F14" s="29"/>
      <c r="G14" s="281"/>
      <c r="H14" s="281"/>
      <c r="I14" s="281"/>
      <c r="J14" s="29"/>
      <c r="K14" s="282"/>
      <c r="L14" s="282"/>
      <c r="M14" s="282"/>
      <c r="N14" s="29"/>
      <c r="O14" s="282"/>
      <c r="P14" s="282"/>
      <c r="Q14" s="282"/>
      <c r="R14" s="29"/>
      <c r="S14" s="281"/>
      <c r="T14" s="281"/>
      <c r="U14" s="281"/>
      <c r="V14" s="281"/>
      <c r="W14" s="281"/>
      <c r="X14" s="29"/>
      <c r="Y14" s="281"/>
      <c r="Z14" s="281"/>
      <c r="AA14" s="281"/>
      <c r="AB14" s="281"/>
      <c r="AC14" s="281"/>
      <c r="AD14" s="29"/>
      <c r="AE14" s="281"/>
      <c r="AF14" s="281"/>
      <c r="AG14" s="281"/>
      <c r="AH14" s="281"/>
      <c r="AI14" s="281"/>
      <c r="AJ14" s="29"/>
      <c r="AK14" s="281"/>
      <c r="AL14" s="281"/>
      <c r="AM14" s="281"/>
      <c r="AN14" s="29"/>
      <c r="AO14" s="282"/>
      <c r="AP14" s="282"/>
      <c r="AQ14" s="282"/>
      <c r="AR14" s="29"/>
      <c r="AS14" s="25"/>
      <c r="AT14" s="29"/>
      <c r="AU14" s="24"/>
      <c r="AV14" s="29"/>
    </row>
    <row r="15" spans="1:48" s="9" customFormat="1" ht="30" customHeight="1" x14ac:dyDescent="0.2"/>
    <row r="16" spans="1:48" s="9" customFormat="1" ht="30" customHeight="1" x14ac:dyDescent="0.2"/>
    <row r="17" s="9" customFormat="1" ht="30" customHeight="1" x14ac:dyDescent="0.2"/>
    <row r="18" s="9" customFormat="1" ht="30" customHeight="1" x14ac:dyDescent="0.2"/>
    <row r="19" s="9" customFormat="1" ht="30" customHeight="1" x14ac:dyDescent="0.2"/>
    <row r="20" s="9" customFormat="1" ht="30" customHeight="1" x14ac:dyDescent="0.2"/>
    <row r="21" s="9" customFormat="1" ht="30" customHeight="1" x14ac:dyDescent="0.2"/>
    <row r="22" s="9" customFormat="1" ht="30" customHeight="1" x14ac:dyDescent="0.2"/>
    <row r="23" s="9" customFormat="1" ht="30" customHeight="1" x14ac:dyDescent="0.2"/>
    <row r="24" s="9" customFormat="1" ht="30" customHeight="1" x14ac:dyDescent="0.2"/>
  </sheetData>
  <mergeCells count="61">
    <mergeCell ref="AE13:AI13"/>
    <mergeCell ref="AK13:AM13"/>
    <mergeCell ref="AO13:AQ13"/>
    <mergeCell ref="G14:I14"/>
    <mergeCell ref="K14:M14"/>
    <mergeCell ref="O14:Q14"/>
    <mergeCell ref="S14:W14"/>
    <mergeCell ref="Y14:AC14"/>
    <mergeCell ref="AE14:AI14"/>
    <mergeCell ref="AK14:AM14"/>
    <mergeCell ref="AO14:AQ14"/>
    <mergeCell ref="G13:I13"/>
    <mergeCell ref="K13:M13"/>
    <mergeCell ref="O13:Q13"/>
    <mergeCell ref="S13:W13"/>
    <mergeCell ref="Y13:AC13"/>
    <mergeCell ref="AI9:AV9"/>
    <mergeCell ref="C10:W10"/>
    <mergeCell ref="Y10:AU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9:Q9"/>
    <mergeCell ref="R9:AH9"/>
    <mergeCell ref="W8:AA8"/>
    <mergeCell ref="Q7:U7"/>
    <mergeCell ref="W7:AA7"/>
    <mergeCell ref="AC7:AG7"/>
    <mergeCell ref="AI7:AK7"/>
    <mergeCell ref="A1:AS1"/>
    <mergeCell ref="A2:AS2"/>
    <mergeCell ref="A3:AS3"/>
    <mergeCell ref="I6:AA6"/>
    <mergeCell ref="AC6:AS6"/>
    <mergeCell ref="A5:AU5"/>
    <mergeCell ref="G12:I12"/>
    <mergeCell ref="K12:M12"/>
    <mergeCell ref="O12:Q12"/>
    <mergeCell ref="AM7:AO7"/>
    <mergeCell ref="AQ7:AS7"/>
    <mergeCell ref="AC8:AG8"/>
    <mergeCell ref="AI8:AK8"/>
    <mergeCell ref="AM8:AO8"/>
    <mergeCell ref="AQ8:AS8"/>
    <mergeCell ref="A7:G7"/>
    <mergeCell ref="I7:K7"/>
    <mergeCell ref="M7:O7"/>
    <mergeCell ref="A8:G8"/>
    <mergeCell ref="I8:K8"/>
    <mergeCell ref="M8:O8"/>
    <mergeCell ref="Q8:U8"/>
    <mergeCell ref="S12:W12"/>
    <mergeCell ref="Y12:AC12"/>
    <mergeCell ref="AE12:AI12"/>
    <mergeCell ref="AK12:AM12"/>
    <mergeCell ref="AO12:AQ12"/>
  </mergeCells>
  <pageMargins left="0.39" right="0.39" top="0.39" bottom="0.39" header="0" footer="0"/>
  <pageSetup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  <pageSetUpPr fitToPage="1"/>
  </sheetPr>
  <dimension ref="A1:Q15"/>
  <sheetViews>
    <sheetView rightToLeft="1" view="pageBreakPreview" zoomScaleNormal="100" zoomScaleSheetLayoutView="100" workbookViewId="0">
      <selection activeCell="D6" sqref="D6"/>
    </sheetView>
  </sheetViews>
  <sheetFormatPr defaultRowHeight="12.75" x14ac:dyDescent="0.2"/>
  <cols>
    <col min="1" max="1" width="6.28515625" bestFit="1" customWidth="1"/>
    <col min="2" max="2" width="33.5703125" customWidth="1"/>
    <col min="3" max="3" width="1.28515625" customWidth="1"/>
    <col min="4" max="4" width="15.85546875" customWidth="1"/>
    <col min="5" max="5" width="1.28515625" customWidth="1"/>
    <col min="6" max="6" width="16.5703125" customWidth="1"/>
    <col min="7" max="7" width="1.28515625" customWidth="1"/>
    <col min="8" max="8" width="17" customWidth="1"/>
    <col min="9" max="9" width="1.28515625" customWidth="1"/>
    <col min="10" max="10" width="17.5703125" customWidth="1"/>
    <col min="11" max="11" width="1.28515625" customWidth="1"/>
    <col min="12" max="12" width="14.28515625" style="20" customWidth="1"/>
    <col min="13" max="13" width="0.28515625" customWidth="1"/>
    <col min="14" max="14" width="16.85546875" style="20" bestFit="1" customWidth="1"/>
    <col min="15" max="15" width="16.85546875" style="199" bestFit="1" customWidth="1"/>
    <col min="16" max="17" width="16.85546875" bestFit="1" customWidth="1"/>
  </cols>
  <sheetData>
    <row r="1" spans="1:17" s="9" customFormat="1" ht="30" customHeight="1" x14ac:dyDescent="0.2">
      <c r="A1" s="275" t="s">
        <v>88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N1" s="18"/>
      <c r="O1" s="195"/>
    </row>
    <row r="2" spans="1:17" s="9" customFormat="1" ht="30" customHeight="1" x14ac:dyDescent="0.2">
      <c r="A2" s="275" t="s">
        <v>0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N2" s="18"/>
      <c r="O2" s="195"/>
    </row>
    <row r="3" spans="1:17" s="9" customFormat="1" ht="30" customHeight="1" x14ac:dyDescent="0.2">
      <c r="A3" s="275" t="s">
        <v>155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N3" s="18"/>
      <c r="O3" s="195"/>
    </row>
    <row r="4" spans="1:17" s="9" customFormat="1" ht="30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193"/>
      <c r="N4" s="193"/>
      <c r="O4" s="196"/>
      <c r="P4" s="8"/>
      <c r="Q4" s="8"/>
    </row>
    <row r="5" spans="1:17" s="10" customFormat="1" ht="30" customHeight="1" x14ac:dyDescent="0.2">
      <c r="A5" s="277" t="s">
        <v>71</v>
      </c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N5" s="19"/>
      <c r="O5" s="197"/>
    </row>
    <row r="6" spans="1:17" s="9" customFormat="1" ht="30" customHeight="1" x14ac:dyDescent="0.2">
      <c r="D6" s="1" t="s">
        <v>146</v>
      </c>
      <c r="F6" s="276" t="s">
        <v>1</v>
      </c>
      <c r="G6" s="276"/>
      <c r="H6" s="276"/>
      <c r="J6" s="288" t="s">
        <v>159</v>
      </c>
      <c r="K6" s="288"/>
      <c r="L6" s="288"/>
      <c r="N6" s="18"/>
      <c r="O6" s="195"/>
    </row>
    <row r="7" spans="1:17" s="9" customFormat="1" ht="42" customHeight="1" x14ac:dyDescent="0.2">
      <c r="A7" s="276" t="s">
        <v>26</v>
      </c>
      <c r="B7" s="276"/>
      <c r="D7" s="1" t="s">
        <v>27</v>
      </c>
      <c r="F7" s="1" t="s">
        <v>28</v>
      </c>
      <c r="H7" s="1" t="s">
        <v>29</v>
      </c>
      <c r="J7" s="1" t="s">
        <v>27</v>
      </c>
      <c r="L7" s="249" t="s">
        <v>10</v>
      </c>
      <c r="N7" s="193"/>
      <c r="O7" s="196"/>
      <c r="P7" s="8"/>
      <c r="Q7" s="8"/>
    </row>
    <row r="8" spans="1:17" s="9" customFormat="1" ht="30" customHeight="1" x14ac:dyDescent="0.2">
      <c r="A8" s="284" t="s">
        <v>147</v>
      </c>
      <c r="B8" s="284"/>
      <c r="D8" s="55">
        <v>81431661151</v>
      </c>
      <c r="E8" s="23"/>
      <c r="F8" s="55">
        <v>290947799377</v>
      </c>
      <c r="G8" s="23"/>
      <c r="H8" s="55">
        <v>328130754454</v>
      </c>
      <c r="I8" s="23"/>
      <c r="J8" s="55">
        <v>44248706074</v>
      </c>
      <c r="K8" s="23"/>
      <c r="L8" s="142">
        <v>1.43E-2</v>
      </c>
      <c r="N8" s="194"/>
      <c r="O8" s="198"/>
      <c r="P8" s="6"/>
      <c r="Q8" s="6"/>
    </row>
    <row r="9" spans="1:17" s="9" customFormat="1" ht="30" customHeight="1" x14ac:dyDescent="0.2">
      <c r="A9" s="287" t="s">
        <v>149</v>
      </c>
      <c r="B9" s="287"/>
      <c r="D9" s="25">
        <v>10182800</v>
      </c>
      <c r="E9" s="23"/>
      <c r="F9" s="25">
        <v>43072</v>
      </c>
      <c r="G9" s="23"/>
      <c r="H9" s="25">
        <v>40000</v>
      </c>
      <c r="I9" s="23"/>
      <c r="J9" s="25">
        <v>10185872</v>
      </c>
      <c r="K9" s="23"/>
      <c r="L9" s="174">
        <v>1E-4</v>
      </c>
      <c r="N9" s="194"/>
      <c r="O9" s="198"/>
      <c r="P9" s="6"/>
      <c r="Q9" s="6"/>
    </row>
    <row r="10" spans="1:17" s="9" customFormat="1" ht="30" customHeight="1" x14ac:dyDescent="0.2">
      <c r="A10" s="287" t="s">
        <v>168</v>
      </c>
      <c r="B10" s="287"/>
      <c r="D10" s="25">
        <v>10200354</v>
      </c>
      <c r="E10" s="23"/>
      <c r="F10" s="25">
        <v>0</v>
      </c>
      <c r="G10" s="23"/>
      <c r="H10" s="25">
        <v>10200354</v>
      </c>
      <c r="I10" s="23"/>
      <c r="J10" s="25">
        <v>0</v>
      </c>
      <c r="K10" s="23"/>
      <c r="L10" s="174"/>
      <c r="N10" s="194"/>
      <c r="O10" s="198"/>
      <c r="P10" s="6"/>
      <c r="Q10" s="6"/>
    </row>
    <row r="11" spans="1:17" s="9" customFormat="1" ht="30" customHeight="1" x14ac:dyDescent="0.2">
      <c r="A11" s="287" t="s">
        <v>150</v>
      </c>
      <c r="B11" s="287"/>
      <c r="D11" s="25">
        <v>19292193</v>
      </c>
      <c r="E11" s="23"/>
      <c r="F11" s="25">
        <v>81579</v>
      </c>
      <c r="G11" s="23"/>
      <c r="H11" s="25">
        <v>0</v>
      </c>
      <c r="I11" s="23"/>
      <c r="J11" s="67">
        <v>19373772</v>
      </c>
      <c r="K11" s="23"/>
      <c r="L11" s="248">
        <v>1E-4</v>
      </c>
      <c r="N11" s="194"/>
      <c r="O11" s="198"/>
      <c r="P11" s="6"/>
      <c r="Q11" s="6"/>
    </row>
    <row r="12" spans="1:17" s="9" customFormat="1" ht="30" customHeight="1" thickBot="1" x14ac:dyDescent="0.3">
      <c r="A12" s="275"/>
      <c r="B12" s="275"/>
      <c r="D12" s="42">
        <f>SUM(D8:D11)</f>
        <v>81471336498</v>
      </c>
      <c r="E12" s="43"/>
      <c r="F12" s="42">
        <f>SUM(F8:F11)</f>
        <v>290947924028</v>
      </c>
      <c r="G12" s="43"/>
      <c r="H12" s="42">
        <f>SUM(H8:H11)</f>
        <v>328140994808</v>
      </c>
      <c r="I12" s="43"/>
      <c r="J12" s="109">
        <f>SUM(J8:J11)</f>
        <v>44278265718</v>
      </c>
      <c r="K12" s="43"/>
      <c r="L12" s="170">
        <f>SUM(L8:L11)</f>
        <v>1.4499999999999999E-2</v>
      </c>
      <c r="N12" s="194"/>
      <c r="O12" s="198"/>
      <c r="P12" s="6"/>
      <c r="Q12" s="6"/>
    </row>
    <row r="13" spans="1:17" ht="13.5" thickTop="1" x14ac:dyDescent="0.2"/>
    <row r="14" spans="1:17" ht="19.5" x14ac:dyDescent="0.5">
      <c r="L14" s="200"/>
    </row>
    <row r="15" spans="1:17" x14ac:dyDescent="0.2">
      <c r="J15" s="16"/>
    </row>
  </sheetData>
  <mergeCells count="12">
    <mergeCell ref="A1:L1"/>
    <mergeCell ref="A2:L2"/>
    <mergeCell ref="A3:L3"/>
    <mergeCell ref="F6:H6"/>
    <mergeCell ref="A12:B12"/>
    <mergeCell ref="A7:B7"/>
    <mergeCell ref="A8:B8"/>
    <mergeCell ref="A9:B9"/>
    <mergeCell ref="A5:L5"/>
    <mergeCell ref="J6:L6"/>
    <mergeCell ref="A11:B11"/>
    <mergeCell ref="A10:B10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  <pageSetUpPr fitToPage="1"/>
  </sheetPr>
  <dimension ref="A1:M11"/>
  <sheetViews>
    <sheetView rightToLeft="1" tabSelected="1" view="pageBreakPreview" zoomScaleNormal="100" zoomScaleSheetLayoutView="100" workbookViewId="0">
      <selection activeCell="B19" sqref="B19"/>
    </sheetView>
  </sheetViews>
  <sheetFormatPr defaultRowHeight="12.75" x14ac:dyDescent="0.2"/>
  <cols>
    <col min="1" max="1" width="2.5703125" customWidth="1"/>
    <col min="2" max="2" width="50.140625" customWidth="1"/>
    <col min="3" max="3" width="1.28515625" customWidth="1"/>
    <col min="4" max="4" width="11.7109375" customWidth="1"/>
    <col min="5" max="5" width="1.28515625" customWidth="1"/>
    <col min="6" max="6" width="19.7109375" style="49" customWidth="1"/>
    <col min="7" max="7" width="1.28515625" customWidth="1"/>
    <col min="8" max="8" width="13.5703125" customWidth="1"/>
    <col min="9" max="9" width="1.28515625" customWidth="1"/>
    <col min="10" max="10" width="15" style="49" customWidth="1"/>
    <col min="11" max="11" width="0.28515625" customWidth="1"/>
    <col min="12" max="12" width="26" style="16" customWidth="1"/>
    <col min="13" max="13" width="20.140625" style="20" customWidth="1"/>
  </cols>
  <sheetData>
    <row r="1" spans="1:13" s="9" customFormat="1" ht="30" customHeight="1" x14ac:dyDescent="0.2">
      <c r="A1" s="275" t="s">
        <v>88</v>
      </c>
      <c r="B1" s="275"/>
      <c r="C1" s="275"/>
      <c r="D1" s="275"/>
      <c r="E1" s="275"/>
      <c r="F1" s="275"/>
      <c r="G1" s="275"/>
      <c r="H1" s="275"/>
      <c r="I1" s="275"/>
      <c r="J1" s="275"/>
      <c r="L1" s="64"/>
      <c r="M1" s="18"/>
    </row>
    <row r="2" spans="1:13" s="9" customFormat="1" ht="30" customHeight="1" x14ac:dyDescent="0.2">
      <c r="A2" s="275" t="s">
        <v>30</v>
      </c>
      <c r="B2" s="275"/>
      <c r="C2" s="275"/>
      <c r="D2" s="275"/>
      <c r="E2" s="275"/>
      <c r="F2" s="275"/>
      <c r="G2" s="275"/>
      <c r="H2" s="275"/>
      <c r="I2" s="275"/>
      <c r="J2" s="275"/>
      <c r="L2" s="64"/>
      <c r="M2" s="18"/>
    </row>
    <row r="3" spans="1:13" s="9" customFormat="1" ht="30" customHeight="1" x14ac:dyDescent="0.2">
      <c r="A3" s="275" t="s">
        <v>155</v>
      </c>
      <c r="B3" s="275"/>
      <c r="C3" s="275"/>
      <c r="D3" s="275"/>
      <c r="E3" s="275"/>
      <c r="F3" s="275"/>
      <c r="G3" s="275"/>
      <c r="H3" s="275"/>
      <c r="I3" s="275"/>
      <c r="J3" s="275"/>
      <c r="L3" s="64"/>
      <c r="M3" s="18"/>
    </row>
    <row r="4" spans="1:13" s="10" customFormat="1" ht="30" customHeight="1" x14ac:dyDescent="0.2">
      <c r="A4" s="277" t="s">
        <v>72</v>
      </c>
      <c r="B4" s="277"/>
      <c r="C4" s="277"/>
      <c r="D4" s="277"/>
      <c r="E4" s="277"/>
      <c r="F4" s="277"/>
      <c r="G4" s="277"/>
      <c r="H4" s="277"/>
      <c r="I4" s="277"/>
      <c r="J4" s="277"/>
      <c r="L4" s="115"/>
      <c r="M4" s="19"/>
    </row>
    <row r="5" spans="1:13" s="9" customFormat="1" ht="42.75" customHeight="1" x14ac:dyDescent="0.2">
      <c r="A5" s="276" t="s">
        <v>31</v>
      </c>
      <c r="B5" s="276"/>
      <c r="D5" s="1" t="s">
        <v>32</v>
      </c>
      <c r="F5" s="48" t="s">
        <v>27</v>
      </c>
      <c r="H5" s="4" t="s">
        <v>33</v>
      </c>
      <c r="J5" s="113" t="s">
        <v>34</v>
      </c>
      <c r="L5" s="64"/>
      <c r="M5" s="18"/>
    </row>
    <row r="6" spans="1:13" s="47" customFormat="1" ht="30" customHeight="1" x14ac:dyDescent="0.5">
      <c r="A6" s="287" t="s">
        <v>125</v>
      </c>
      <c r="B6" s="287"/>
      <c r="D6" s="234" t="s">
        <v>128</v>
      </c>
      <c r="F6" s="317">
        <f>'درآمد سرمایه گذاری در سهام'!I58</f>
        <v>-109432382234</v>
      </c>
      <c r="G6" s="235"/>
      <c r="H6" s="236"/>
      <c r="I6" s="237"/>
      <c r="J6" s="175"/>
      <c r="L6" s="240"/>
      <c r="M6" s="238"/>
    </row>
    <row r="7" spans="1:13" s="47" customFormat="1" ht="30" customHeight="1" x14ac:dyDescent="0.5">
      <c r="A7" s="287" t="s">
        <v>126</v>
      </c>
      <c r="B7" s="287"/>
      <c r="D7" s="239" t="s">
        <v>129</v>
      </c>
      <c r="F7" s="6">
        <v>0</v>
      </c>
      <c r="G7" s="235"/>
      <c r="H7" s="217"/>
      <c r="I7" s="237"/>
      <c r="J7" s="176"/>
      <c r="L7" s="240"/>
      <c r="M7" s="238"/>
    </row>
    <row r="8" spans="1:13" s="47" customFormat="1" ht="30" customHeight="1" x14ac:dyDescent="0.5">
      <c r="A8" s="287" t="s">
        <v>127</v>
      </c>
      <c r="B8" s="287"/>
      <c r="D8" s="239" t="s">
        <v>130</v>
      </c>
      <c r="F8" s="6">
        <f>'درآمد سود سپرده'!D12</f>
        <v>201415338</v>
      </c>
      <c r="G8" s="235"/>
      <c r="H8" s="217"/>
      <c r="I8" s="237"/>
      <c r="J8" s="176"/>
      <c r="L8" s="240"/>
      <c r="M8" s="238"/>
    </row>
    <row r="9" spans="1:13" s="9" customFormat="1" ht="30" customHeight="1" x14ac:dyDescent="0.5">
      <c r="A9" s="287" t="s">
        <v>119</v>
      </c>
      <c r="B9" s="287"/>
      <c r="D9" s="26" t="s">
        <v>170</v>
      </c>
      <c r="F9" s="242">
        <f>'سایر درآمدها'!D10</f>
        <v>0</v>
      </c>
      <c r="G9" s="126"/>
      <c r="H9" s="178"/>
      <c r="I9" s="27"/>
      <c r="J9" s="176"/>
      <c r="L9" s="240"/>
      <c r="M9" s="18"/>
    </row>
    <row r="10" spans="1:13" s="9" customFormat="1" ht="30" customHeight="1" thickBot="1" x14ac:dyDescent="0.3">
      <c r="A10" s="275" t="s">
        <v>11</v>
      </c>
      <c r="B10" s="275"/>
      <c r="D10" s="7"/>
      <c r="F10" s="318">
        <f>SUM(F6:F9)</f>
        <v>-109230966896</v>
      </c>
      <c r="G10" s="13"/>
      <c r="H10" s="124">
        <f>SUM(H6:H9)</f>
        <v>0</v>
      </c>
      <c r="I10" s="125"/>
      <c r="J10" s="177">
        <f>SUM(J6:J9)</f>
        <v>0</v>
      </c>
      <c r="L10" s="64"/>
      <c r="M10" s="18"/>
    </row>
    <row r="11" spans="1:13" ht="13.5" thickTop="1" x14ac:dyDescent="0.2">
      <c r="F11" s="131"/>
    </row>
  </sheetData>
  <mergeCells count="10">
    <mergeCell ref="A10:B10"/>
    <mergeCell ref="A6:B6"/>
    <mergeCell ref="A9:B9"/>
    <mergeCell ref="A7:B7"/>
    <mergeCell ref="A8:B8"/>
    <mergeCell ref="A1:J1"/>
    <mergeCell ref="A2:J2"/>
    <mergeCell ref="A3:J3"/>
    <mergeCell ref="A5:B5"/>
    <mergeCell ref="A4:J4"/>
  </mergeCells>
  <printOptions horizontalCentered="1"/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  <pageSetUpPr fitToPage="1"/>
  </sheetPr>
  <dimension ref="A1:AF61"/>
  <sheetViews>
    <sheetView rightToLeft="1" view="pageBreakPreview" topLeftCell="A44" zoomScale="98" zoomScaleNormal="100" zoomScaleSheetLayoutView="98" workbookViewId="0">
      <selection activeCell="I58" sqref="I58"/>
    </sheetView>
  </sheetViews>
  <sheetFormatPr defaultColWidth="9.140625" defaultRowHeight="30" customHeight="1" x14ac:dyDescent="0.2"/>
  <cols>
    <col min="1" max="1" width="28.42578125" style="63" customWidth="1"/>
    <col min="2" max="2" width="0.85546875" style="63" customWidth="1"/>
    <col min="3" max="3" width="18.5703125" style="63" customWidth="1"/>
    <col min="4" max="4" width="1.28515625" style="63" customWidth="1"/>
    <col min="5" max="5" width="19.42578125" style="63" customWidth="1"/>
    <col min="6" max="6" width="1.28515625" style="63" customWidth="1"/>
    <col min="7" max="7" width="21.5703125" style="62" customWidth="1"/>
    <col min="8" max="8" width="0.5703125" style="314" customWidth="1"/>
    <col min="9" max="9" width="20.85546875" style="111" customWidth="1"/>
    <col min="10" max="10" width="0.85546875" style="63" customWidth="1"/>
    <col min="11" max="11" width="15.85546875" style="133" customWidth="1"/>
    <col min="12" max="12" width="1.28515625" style="63" customWidth="1"/>
    <col min="13" max="13" width="18.5703125" style="62" customWidth="1"/>
    <col min="14" max="14" width="1.28515625" style="63" customWidth="1"/>
    <col min="15" max="15" width="18.140625" style="63" customWidth="1"/>
    <col min="16" max="16" width="1.28515625" style="63" customWidth="1"/>
    <col min="17" max="17" width="19.28515625" style="111" customWidth="1"/>
    <col min="18" max="18" width="0.5703125" style="311" customWidth="1"/>
    <col min="19" max="19" width="20.7109375" style="62" bestFit="1" customWidth="1"/>
    <col min="20" max="20" width="1.28515625" style="63" customWidth="1"/>
    <col min="21" max="21" width="11.5703125" style="133" customWidth="1"/>
    <col min="22" max="22" width="0.28515625" style="76" customWidth="1"/>
    <col min="23" max="23" width="15.5703125" style="96" hidden="1" customWidth="1"/>
    <col min="24" max="24" width="21.5703125" style="97" hidden="1" customWidth="1"/>
    <col min="25" max="29" width="0" style="98" hidden="1" customWidth="1"/>
    <col min="30" max="30" width="18.5703125" style="230" bestFit="1" customWidth="1"/>
    <col min="31" max="31" width="9.85546875" style="135" bestFit="1" customWidth="1"/>
    <col min="32" max="32" width="9.140625" style="134"/>
    <col min="33" max="16384" width="9.140625" style="49"/>
  </cols>
  <sheetData>
    <row r="1" spans="1:32" s="47" customFormat="1" ht="30" customHeight="1" x14ac:dyDescent="0.2">
      <c r="A1" s="264" t="s">
        <v>88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87"/>
      <c r="W1" s="88"/>
      <c r="X1" s="89"/>
      <c r="Y1" s="90"/>
      <c r="Z1" s="90"/>
      <c r="AA1" s="90"/>
      <c r="AB1" s="90"/>
      <c r="AC1" s="90"/>
      <c r="AD1" s="228"/>
      <c r="AE1" s="135"/>
      <c r="AF1" s="134"/>
    </row>
    <row r="2" spans="1:32" s="47" customFormat="1" ht="30" customHeight="1" x14ac:dyDescent="0.2">
      <c r="A2" s="264" t="s">
        <v>30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87"/>
      <c r="W2" s="88"/>
      <c r="X2" s="89"/>
      <c r="Y2" s="90"/>
      <c r="Z2" s="90"/>
      <c r="AA2" s="90"/>
      <c r="AB2" s="90"/>
      <c r="AC2" s="90"/>
      <c r="AD2" s="228"/>
      <c r="AE2" s="135"/>
      <c r="AF2" s="134"/>
    </row>
    <row r="3" spans="1:32" s="47" customFormat="1" ht="30" customHeight="1" x14ac:dyDescent="0.2">
      <c r="A3" s="264" t="s">
        <v>166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87"/>
      <c r="W3" s="88"/>
      <c r="X3" s="89"/>
      <c r="Y3" s="90"/>
      <c r="Z3" s="90"/>
      <c r="AA3" s="90"/>
      <c r="AB3" s="90"/>
      <c r="AC3" s="90"/>
      <c r="AD3" s="228"/>
      <c r="AE3" s="135"/>
      <c r="AF3" s="134"/>
    </row>
    <row r="4" spans="1:32" s="52" customFormat="1" ht="30" customHeight="1" x14ac:dyDescent="0.2">
      <c r="A4" s="269" t="s">
        <v>74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91"/>
      <c r="W4" s="92"/>
      <c r="X4" s="93"/>
      <c r="Y4" s="94"/>
      <c r="Z4" s="94"/>
      <c r="AA4" s="94"/>
      <c r="AB4" s="94"/>
      <c r="AC4" s="94"/>
      <c r="AD4" s="229"/>
      <c r="AE4" s="135"/>
      <c r="AF4" s="134"/>
    </row>
    <row r="5" spans="1:32" s="47" customFormat="1" ht="30" customHeight="1" x14ac:dyDescent="0.2">
      <c r="A5" s="61"/>
      <c r="B5" s="61"/>
      <c r="C5" s="297" t="s">
        <v>35</v>
      </c>
      <c r="D5" s="297"/>
      <c r="E5" s="297"/>
      <c r="F5" s="297"/>
      <c r="G5" s="297"/>
      <c r="H5" s="265"/>
      <c r="I5" s="297"/>
      <c r="J5" s="297"/>
      <c r="K5" s="297"/>
      <c r="L5" s="61"/>
      <c r="M5" s="297" t="s">
        <v>67</v>
      </c>
      <c r="N5" s="297"/>
      <c r="O5" s="297"/>
      <c r="P5" s="297"/>
      <c r="Q5" s="297"/>
      <c r="R5" s="265"/>
      <c r="S5" s="297"/>
      <c r="T5" s="297"/>
      <c r="U5" s="297"/>
      <c r="V5" s="87"/>
      <c r="W5" s="88"/>
      <c r="X5" s="89"/>
      <c r="Y5" s="90"/>
      <c r="Z5" s="90"/>
      <c r="AA5" s="90"/>
      <c r="AB5" s="90"/>
      <c r="AC5" s="90"/>
      <c r="AD5" s="228"/>
      <c r="AE5" s="135"/>
      <c r="AF5" s="134"/>
    </row>
    <row r="6" spans="1:32" s="47" customFormat="1" ht="30" customHeight="1" x14ac:dyDescent="0.2">
      <c r="A6" s="61"/>
      <c r="B6" s="61"/>
      <c r="C6" s="266" t="s">
        <v>37</v>
      </c>
      <c r="D6" s="61"/>
      <c r="E6" s="266" t="s">
        <v>38</v>
      </c>
      <c r="F6" s="61"/>
      <c r="G6" s="292" t="s">
        <v>39</v>
      </c>
      <c r="H6" s="312"/>
      <c r="I6" s="291" t="s">
        <v>11</v>
      </c>
      <c r="J6" s="291"/>
      <c r="K6" s="291"/>
      <c r="L6" s="61"/>
      <c r="M6" s="292" t="s">
        <v>37</v>
      </c>
      <c r="N6" s="266" t="s">
        <v>38</v>
      </c>
      <c r="O6" s="266"/>
      <c r="P6" s="60"/>
      <c r="Q6" s="295" t="s">
        <v>39</v>
      </c>
      <c r="R6" s="307"/>
      <c r="S6" s="291" t="s">
        <v>11</v>
      </c>
      <c r="T6" s="291"/>
      <c r="U6" s="291"/>
      <c r="V6" s="87"/>
      <c r="W6" s="90"/>
      <c r="X6" s="290"/>
      <c r="Y6" s="290"/>
      <c r="Z6" s="290"/>
      <c r="AA6" s="290"/>
      <c r="AB6" s="290"/>
      <c r="AC6" s="290"/>
      <c r="AD6" s="228"/>
      <c r="AE6" s="135"/>
      <c r="AF6" s="134"/>
    </row>
    <row r="7" spans="1:32" s="47" customFormat="1" ht="39" customHeight="1" x14ac:dyDescent="0.2">
      <c r="A7" s="48" t="s">
        <v>36</v>
      </c>
      <c r="B7" s="61"/>
      <c r="C7" s="265"/>
      <c r="D7" s="61"/>
      <c r="E7" s="265"/>
      <c r="F7" s="61"/>
      <c r="G7" s="293"/>
      <c r="H7" s="312"/>
      <c r="I7" s="110" t="s">
        <v>27</v>
      </c>
      <c r="J7" s="60"/>
      <c r="K7" s="132" t="s">
        <v>33</v>
      </c>
      <c r="L7" s="61"/>
      <c r="M7" s="294"/>
      <c r="N7" s="265"/>
      <c r="O7" s="265"/>
      <c r="P7" s="61"/>
      <c r="Q7" s="296"/>
      <c r="R7" s="307"/>
      <c r="S7" s="319" t="s">
        <v>27</v>
      </c>
      <c r="T7" s="60"/>
      <c r="U7" s="132" t="s">
        <v>33</v>
      </c>
      <c r="V7" s="87"/>
      <c r="W7" s="90"/>
      <c r="X7" s="95"/>
      <c r="Y7" s="90"/>
      <c r="Z7" s="95"/>
      <c r="AA7" s="90"/>
      <c r="AB7" s="95"/>
      <c r="AC7" s="90"/>
      <c r="AD7" s="228"/>
      <c r="AE7" s="135"/>
      <c r="AF7" s="134"/>
    </row>
    <row r="8" spans="1:32" s="47" customFormat="1" ht="39" customHeight="1" x14ac:dyDescent="0.2">
      <c r="A8" s="117" t="s">
        <v>92</v>
      </c>
      <c r="B8" s="190"/>
      <c r="C8" s="54">
        <v>0</v>
      </c>
      <c r="D8" s="61"/>
      <c r="E8" s="185">
        <v>-3194813172</v>
      </c>
      <c r="F8" s="61"/>
      <c r="G8" s="157">
        <v>-104137355</v>
      </c>
      <c r="H8" s="313"/>
      <c r="I8" s="185">
        <f t="shared" ref="I8:I53" si="0">C8+E8+G8</f>
        <v>-3298950527</v>
      </c>
      <c r="J8" s="61"/>
      <c r="K8" s="216"/>
      <c r="L8" s="61"/>
      <c r="M8" s="54">
        <v>0</v>
      </c>
      <c r="N8" s="183"/>
      <c r="O8" s="185">
        <v>-2665247062</v>
      </c>
      <c r="P8" s="61"/>
      <c r="Q8" s="185">
        <v>3587801290</v>
      </c>
      <c r="R8" s="308"/>
      <c r="S8" s="54">
        <f>O8+Q8+M8</f>
        <v>922554228</v>
      </c>
      <c r="T8" s="61"/>
      <c r="U8" s="233"/>
      <c r="V8" s="87"/>
      <c r="W8" s="90"/>
      <c r="X8" s="95"/>
      <c r="Y8" s="90"/>
      <c r="Z8" s="95"/>
      <c r="AA8" s="90"/>
      <c r="AB8" s="95"/>
      <c r="AC8" s="90"/>
      <c r="AD8" s="117"/>
      <c r="AE8" s="135"/>
      <c r="AF8" s="134"/>
    </row>
    <row r="9" spans="1:32" s="47" customFormat="1" ht="39" customHeight="1" x14ac:dyDescent="0.2">
      <c r="A9" s="117" t="s">
        <v>143</v>
      </c>
      <c r="B9" s="190"/>
      <c r="C9" s="54">
        <v>0</v>
      </c>
      <c r="D9" s="61"/>
      <c r="E9" s="185">
        <v>-7131454039</v>
      </c>
      <c r="F9" s="61"/>
      <c r="G9" s="157">
        <v>-4715323228</v>
      </c>
      <c r="H9" s="313"/>
      <c r="I9" s="185">
        <f t="shared" si="0"/>
        <v>-11846777267</v>
      </c>
      <c r="J9" s="61"/>
      <c r="K9" s="216"/>
      <c r="L9" s="61"/>
      <c r="M9" s="54"/>
      <c r="N9" s="183"/>
      <c r="O9" s="185">
        <v>-2578155581</v>
      </c>
      <c r="P9" s="61"/>
      <c r="Q9" s="185">
        <v>-3399772097</v>
      </c>
      <c r="R9" s="308"/>
      <c r="S9" s="185">
        <f>O9+Q9+M9</f>
        <v>-5977927678</v>
      </c>
      <c r="T9" s="61"/>
      <c r="U9" s="233"/>
      <c r="V9" s="87"/>
      <c r="W9" s="90"/>
      <c r="X9" s="95"/>
      <c r="Y9" s="90"/>
      <c r="Z9" s="95"/>
      <c r="AA9" s="90"/>
      <c r="AB9" s="95"/>
      <c r="AC9" s="90"/>
      <c r="AD9" s="228"/>
      <c r="AE9" s="135"/>
      <c r="AF9" s="134"/>
    </row>
    <row r="10" spans="1:32" s="47" customFormat="1" ht="39" customHeight="1" x14ac:dyDescent="0.2">
      <c r="A10" s="117" t="s">
        <v>106</v>
      </c>
      <c r="B10" s="190"/>
      <c r="C10" s="54">
        <v>184657210</v>
      </c>
      <c r="D10" s="61"/>
      <c r="E10" s="185">
        <v>-7276783540</v>
      </c>
      <c r="F10" s="61"/>
      <c r="G10" s="157">
        <v>-9665938</v>
      </c>
      <c r="H10" s="309"/>
      <c r="I10" s="185">
        <f t="shared" si="0"/>
        <v>-7101792268</v>
      </c>
      <c r="J10" s="61"/>
      <c r="K10" s="216"/>
      <c r="L10" s="61"/>
      <c r="M10" s="54">
        <v>184657210</v>
      </c>
      <c r="N10" s="183"/>
      <c r="O10" s="185">
        <v>-3683158526</v>
      </c>
      <c r="P10" s="61"/>
      <c r="Q10" s="185">
        <v>-9665938</v>
      </c>
      <c r="R10" s="309"/>
      <c r="S10" s="185">
        <f>O10+Q10+M10</f>
        <v>-3508167254</v>
      </c>
      <c r="T10" s="61"/>
      <c r="U10" s="233"/>
      <c r="V10" s="87"/>
      <c r="W10" s="90"/>
      <c r="X10" s="95"/>
      <c r="Y10" s="90"/>
      <c r="Z10" s="95"/>
      <c r="AA10" s="90"/>
      <c r="AB10" s="95"/>
      <c r="AC10" s="90"/>
      <c r="AD10" s="228"/>
      <c r="AE10" s="135"/>
      <c r="AF10" s="134"/>
    </row>
    <row r="11" spans="1:32" ht="30" customHeight="1" x14ac:dyDescent="0.2">
      <c r="A11" s="117" t="s">
        <v>99</v>
      </c>
      <c r="B11" s="190"/>
      <c r="C11" s="54">
        <v>0</v>
      </c>
      <c r="E11" s="157">
        <v>-8615045261</v>
      </c>
      <c r="F11" s="185"/>
      <c r="G11" s="185">
        <v>9829968177</v>
      </c>
      <c r="H11" s="308"/>
      <c r="I11" s="289">
        <f t="shared" si="0"/>
        <v>1214922916</v>
      </c>
      <c r="J11" s="289"/>
      <c r="K11" s="186"/>
      <c r="M11" s="54">
        <v>0</v>
      </c>
      <c r="N11" s="185"/>
      <c r="O11" s="185">
        <v>206520847</v>
      </c>
      <c r="P11" s="185"/>
      <c r="Q11" s="185">
        <v>9829968177</v>
      </c>
      <c r="R11" s="308"/>
      <c r="S11" s="54">
        <f>O11+Q11+M11</f>
        <v>10036489024</v>
      </c>
      <c r="U11" s="218"/>
      <c r="AD11" s="228"/>
    </row>
    <row r="12" spans="1:32" ht="30" customHeight="1" x14ac:dyDescent="0.2">
      <c r="A12" s="117" t="s">
        <v>103</v>
      </c>
      <c r="B12" s="190"/>
      <c r="C12" s="54">
        <v>0</v>
      </c>
      <c r="E12" s="185">
        <v>-2919474594</v>
      </c>
      <c r="F12" s="185"/>
      <c r="G12" s="185">
        <v>357951098</v>
      </c>
      <c r="H12" s="308"/>
      <c r="I12" s="289">
        <f t="shared" si="0"/>
        <v>-2561523496</v>
      </c>
      <c r="J12" s="289"/>
      <c r="K12" s="186"/>
      <c r="M12" s="54">
        <v>0</v>
      </c>
      <c r="N12" s="185"/>
      <c r="O12" s="185">
        <v>8911944401</v>
      </c>
      <c r="P12" s="185"/>
      <c r="Q12" s="185">
        <v>357951098</v>
      </c>
      <c r="R12" s="308"/>
      <c r="S12" s="54">
        <f>O12+Q12+M12</f>
        <v>9269895499</v>
      </c>
      <c r="U12" s="218"/>
      <c r="AD12" s="228"/>
    </row>
    <row r="13" spans="1:32" ht="30" customHeight="1" x14ac:dyDescent="0.2">
      <c r="A13" s="117" t="s">
        <v>104</v>
      </c>
      <c r="B13" s="190"/>
      <c r="C13" s="54">
        <v>0</v>
      </c>
      <c r="E13" s="185">
        <v>0</v>
      </c>
      <c r="F13" s="185"/>
      <c r="G13" s="185">
        <v>12384591906</v>
      </c>
      <c r="H13" s="308"/>
      <c r="I13" s="289">
        <f t="shared" si="0"/>
        <v>12384591906</v>
      </c>
      <c r="J13" s="289"/>
      <c r="K13" s="186"/>
      <c r="M13" s="54">
        <v>0</v>
      </c>
      <c r="N13" s="185"/>
      <c r="O13" s="185">
        <v>0</v>
      </c>
      <c r="P13" s="185"/>
      <c r="Q13" s="185">
        <v>14179980139</v>
      </c>
      <c r="R13" s="308"/>
      <c r="S13" s="54">
        <f>O13+Q13+M13</f>
        <v>14179980139</v>
      </c>
      <c r="U13" s="218"/>
      <c r="AD13" s="228"/>
    </row>
    <row r="14" spans="1:32" ht="30" customHeight="1" x14ac:dyDescent="0.2">
      <c r="A14" s="117" t="s">
        <v>111</v>
      </c>
      <c r="B14" s="190"/>
      <c r="C14" s="54">
        <v>500886278</v>
      </c>
      <c r="E14" s="185">
        <v>-1001115212</v>
      </c>
      <c r="F14" s="185"/>
      <c r="G14" s="185">
        <v>-153262610</v>
      </c>
      <c r="H14" s="308"/>
      <c r="I14" s="289">
        <f t="shared" si="0"/>
        <v>-653491544</v>
      </c>
      <c r="J14" s="289"/>
      <c r="K14" s="186"/>
      <c r="M14" s="54">
        <v>500886278</v>
      </c>
      <c r="N14" s="185"/>
      <c r="O14" s="185">
        <v>-1465385368</v>
      </c>
      <c r="P14" s="185"/>
      <c r="Q14" s="185">
        <v>-87680970</v>
      </c>
      <c r="R14" s="308"/>
      <c r="S14" s="185">
        <f>O14+Q14+M14</f>
        <v>-1052180060</v>
      </c>
      <c r="U14" s="218"/>
      <c r="AD14" s="228"/>
    </row>
    <row r="15" spans="1:32" ht="30" customHeight="1" x14ac:dyDescent="0.2">
      <c r="A15" s="117" t="s">
        <v>140</v>
      </c>
      <c r="B15" s="190"/>
      <c r="C15" s="54">
        <v>1301013809</v>
      </c>
      <c r="E15" s="185">
        <v>-1563399245</v>
      </c>
      <c r="F15" s="185"/>
      <c r="G15" s="185">
        <v>-1108891663</v>
      </c>
      <c r="H15" s="308"/>
      <c r="I15" s="289">
        <f t="shared" si="0"/>
        <v>-1371277099</v>
      </c>
      <c r="J15" s="289"/>
      <c r="K15" s="186"/>
      <c r="M15" s="54">
        <v>1301013809</v>
      </c>
      <c r="N15" s="185"/>
      <c r="O15" s="185">
        <v>-2193570482</v>
      </c>
      <c r="P15" s="185"/>
      <c r="Q15" s="185">
        <v>-1108891663</v>
      </c>
      <c r="R15" s="308"/>
      <c r="S15" s="185">
        <f>O15+Q15+M15</f>
        <v>-2001448336</v>
      </c>
      <c r="U15" s="218"/>
      <c r="AD15" s="228"/>
    </row>
    <row r="16" spans="1:32" ht="30" customHeight="1" x14ac:dyDescent="0.2">
      <c r="A16" s="117" t="s">
        <v>112</v>
      </c>
      <c r="B16" s="190"/>
      <c r="C16" s="54">
        <v>0</v>
      </c>
      <c r="E16" s="185">
        <v>-599200195</v>
      </c>
      <c r="F16" s="185"/>
      <c r="G16" s="185">
        <v>237455487</v>
      </c>
      <c r="H16" s="308"/>
      <c r="I16" s="289">
        <f t="shared" si="0"/>
        <v>-361744708</v>
      </c>
      <c r="J16" s="289"/>
      <c r="K16" s="186"/>
      <c r="M16" s="54">
        <v>0</v>
      </c>
      <c r="N16" s="185"/>
      <c r="O16" s="185">
        <v>29922994</v>
      </c>
      <c r="P16" s="185"/>
      <c r="Q16" s="185">
        <v>237455487</v>
      </c>
      <c r="R16" s="308"/>
      <c r="S16" s="54">
        <f>O16+Q16+M16</f>
        <v>267378481</v>
      </c>
      <c r="U16" s="218"/>
      <c r="AD16" s="228"/>
    </row>
    <row r="17" spans="1:30" ht="30" customHeight="1" x14ac:dyDescent="0.2">
      <c r="A17" s="117" t="s">
        <v>113</v>
      </c>
      <c r="B17" s="190"/>
      <c r="C17" s="54">
        <v>0</v>
      </c>
      <c r="E17" s="185">
        <v>0</v>
      </c>
      <c r="F17" s="185"/>
      <c r="G17" s="185">
        <v>1325501757</v>
      </c>
      <c r="H17" s="308"/>
      <c r="I17" s="289">
        <f t="shared" si="0"/>
        <v>1325501757</v>
      </c>
      <c r="J17" s="289"/>
      <c r="K17" s="186"/>
      <c r="M17" s="54">
        <v>0</v>
      </c>
      <c r="N17" s="185"/>
      <c r="O17" s="185">
        <v>0</v>
      </c>
      <c r="P17" s="185"/>
      <c r="Q17" s="185">
        <v>3559230502</v>
      </c>
      <c r="R17" s="308"/>
      <c r="S17" s="54">
        <f>O17+Q17+M17</f>
        <v>3559230502</v>
      </c>
      <c r="U17" s="219"/>
      <c r="AD17" s="228"/>
    </row>
    <row r="18" spans="1:30" ht="30" customHeight="1" x14ac:dyDescent="0.2">
      <c r="A18" s="117" t="s">
        <v>139</v>
      </c>
      <c r="B18" s="190"/>
      <c r="C18" s="54">
        <v>0</v>
      </c>
      <c r="E18" s="185">
        <v>-654110379</v>
      </c>
      <c r="F18" s="185"/>
      <c r="G18" s="185">
        <v>-234077808</v>
      </c>
      <c r="H18" s="308"/>
      <c r="I18" s="289">
        <f t="shared" si="0"/>
        <v>-888188187</v>
      </c>
      <c r="J18" s="289"/>
      <c r="K18" s="186"/>
      <c r="M18" s="54">
        <v>0</v>
      </c>
      <c r="N18" s="185"/>
      <c r="O18" s="185">
        <v>-905749856</v>
      </c>
      <c r="P18" s="185"/>
      <c r="Q18" s="185">
        <v>-234077808</v>
      </c>
      <c r="R18" s="308"/>
      <c r="S18" s="185">
        <f>O18+Q18+M18</f>
        <v>-1139827664</v>
      </c>
      <c r="U18" s="218"/>
      <c r="AD18" s="228"/>
    </row>
    <row r="19" spans="1:30" ht="30" customHeight="1" x14ac:dyDescent="0.2">
      <c r="A19" s="117" t="s">
        <v>101</v>
      </c>
      <c r="B19" s="117"/>
      <c r="C19" s="54">
        <v>0</v>
      </c>
      <c r="E19" s="185">
        <v>-3191578580</v>
      </c>
      <c r="F19" s="185"/>
      <c r="G19" s="185">
        <v>1854091481</v>
      </c>
      <c r="H19" s="308"/>
      <c r="I19" s="289">
        <f t="shared" si="0"/>
        <v>-1337487099</v>
      </c>
      <c r="J19" s="289"/>
      <c r="K19" s="186"/>
      <c r="M19" s="54">
        <v>0</v>
      </c>
      <c r="N19" s="185"/>
      <c r="O19" s="185">
        <v>8241737849</v>
      </c>
      <c r="P19" s="185"/>
      <c r="Q19" s="185">
        <v>33485914635</v>
      </c>
      <c r="R19" s="308"/>
      <c r="S19" s="54">
        <f>O19+Q19+M19</f>
        <v>41727652484</v>
      </c>
      <c r="U19" s="218"/>
      <c r="AD19" s="228"/>
    </row>
    <row r="20" spans="1:30" ht="30" customHeight="1" x14ac:dyDescent="0.2">
      <c r="A20" s="117" t="s">
        <v>109</v>
      </c>
      <c r="B20" s="117"/>
      <c r="C20" s="54">
        <v>0</v>
      </c>
      <c r="E20" s="185">
        <v>0</v>
      </c>
      <c r="F20" s="185"/>
      <c r="G20" s="185">
        <v>710384249</v>
      </c>
      <c r="H20" s="308"/>
      <c r="I20" s="289">
        <f t="shared" si="0"/>
        <v>710384249</v>
      </c>
      <c r="J20" s="289"/>
      <c r="K20" s="186"/>
      <c r="M20" s="54">
        <v>205000000</v>
      </c>
      <c r="N20" s="185"/>
      <c r="O20" s="185">
        <v>0</v>
      </c>
      <c r="P20" s="185"/>
      <c r="Q20" s="185">
        <v>1729607374</v>
      </c>
      <c r="R20" s="308"/>
      <c r="S20" s="54">
        <f>O20+Q20+M20</f>
        <v>1934607374</v>
      </c>
      <c r="U20" s="219"/>
      <c r="AD20" s="228"/>
    </row>
    <row r="21" spans="1:30" ht="30" customHeight="1" x14ac:dyDescent="0.2">
      <c r="A21" s="117" t="s">
        <v>90</v>
      </c>
      <c r="B21" s="117"/>
      <c r="C21" s="54">
        <v>0</v>
      </c>
      <c r="E21" s="185">
        <v>-1287405069</v>
      </c>
      <c r="F21" s="185"/>
      <c r="G21" s="185">
        <v>603351566</v>
      </c>
      <c r="H21" s="308"/>
      <c r="I21" s="289">
        <f t="shared" si="0"/>
        <v>-684053503</v>
      </c>
      <c r="J21" s="289"/>
      <c r="K21" s="186"/>
      <c r="M21" s="54">
        <v>0</v>
      </c>
      <c r="N21" s="185"/>
      <c r="O21" s="185">
        <v>18657243834</v>
      </c>
      <c r="P21" s="185"/>
      <c r="Q21" s="185">
        <v>4702643441</v>
      </c>
      <c r="R21" s="308"/>
      <c r="S21" s="54">
        <f>O21+Q21+M21</f>
        <v>23359887275</v>
      </c>
      <c r="U21" s="218"/>
      <c r="AD21" s="228"/>
    </row>
    <row r="22" spans="1:30" ht="30" customHeight="1" x14ac:dyDescent="0.2">
      <c r="A22" s="117" t="s">
        <v>95</v>
      </c>
      <c r="B22" s="117"/>
      <c r="C22" s="54">
        <v>0</v>
      </c>
      <c r="E22" s="185">
        <v>9736917317</v>
      </c>
      <c r="F22" s="185"/>
      <c r="G22" s="185">
        <v>5234316797</v>
      </c>
      <c r="H22" s="308"/>
      <c r="I22" s="289">
        <f t="shared" si="0"/>
        <v>14971234114</v>
      </c>
      <c r="J22" s="289"/>
      <c r="K22" s="186"/>
      <c r="M22" s="54">
        <v>0</v>
      </c>
      <c r="N22" s="185"/>
      <c r="O22" s="185">
        <v>21611066954</v>
      </c>
      <c r="P22" s="185"/>
      <c r="Q22" s="185">
        <v>5234316797</v>
      </c>
      <c r="R22" s="308"/>
      <c r="S22" s="54">
        <f>O22+Q22+M22</f>
        <v>26845383751</v>
      </c>
      <c r="U22" s="218"/>
      <c r="AD22" s="228"/>
    </row>
    <row r="23" spans="1:30" ht="30" customHeight="1" x14ac:dyDescent="0.2">
      <c r="A23" s="117" t="s">
        <v>96</v>
      </c>
      <c r="B23" s="117"/>
      <c r="C23" s="54">
        <v>0</v>
      </c>
      <c r="E23" s="185">
        <v>-6756686863</v>
      </c>
      <c r="F23" s="185"/>
      <c r="G23" s="185">
        <v>6566801078</v>
      </c>
      <c r="H23" s="308"/>
      <c r="I23" s="289">
        <f t="shared" si="0"/>
        <v>-189885785</v>
      </c>
      <c r="J23" s="289"/>
      <c r="K23" s="186"/>
      <c r="M23" s="54">
        <v>0</v>
      </c>
      <c r="N23" s="185"/>
      <c r="O23" s="185">
        <v>3127842833</v>
      </c>
      <c r="P23" s="185"/>
      <c r="Q23" s="185">
        <v>18065266741</v>
      </c>
      <c r="R23" s="308"/>
      <c r="S23" s="54">
        <f>O23+Q23+M23</f>
        <v>21193109574</v>
      </c>
      <c r="U23" s="218"/>
      <c r="AD23" s="228"/>
    </row>
    <row r="24" spans="1:30" ht="30" customHeight="1" x14ac:dyDescent="0.2">
      <c r="A24" s="117" t="s">
        <v>144</v>
      </c>
      <c r="B24" s="117"/>
      <c r="C24" s="54">
        <v>0</v>
      </c>
      <c r="E24" s="185">
        <v>-1558591235</v>
      </c>
      <c r="F24" s="185"/>
      <c r="G24" s="185">
        <v>1850560714</v>
      </c>
      <c r="H24" s="308"/>
      <c r="I24" s="289">
        <f t="shared" si="0"/>
        <v>291969479</v>
      </c>
      <c r="J24" s="289"/>
      <c r="K24" s="186"/>
      <c r="M24" s="54">
        <v>0</v>
      </c>
      <c r="N24" s="185"/>
      <c r="O24" s="185">
        <v>389246558</v>
      </c>
      <c r="P24" s="185"/>
      <c r="Q24" s="185">
        <v>1850560714</v>
      </c>
      <c r="R24" s="308"/>
      <c r="S24" s="54">
        <f>O24+Q24+M24</f>
        <v>2239807272</v>
      </c>
      <c r="U24" s="218"/>
      <c r="AD24" s="228"/>
    </row>
    <row r="25" spans="1:30" ht="30" customHeight="1" x14ac:dyDescent="0.2">
      <c r="A25" s="117" t="s">
        <v>97</v>
      </c>
      <c r="B25" s="117"/>
      <c r="C25" s="54">
        <v>0</v>
      </c>
      <c r="E25" s="185">
        <v>-36395227141</v>
      </c>
      <c r="F25" s="185"/>
      <c r="G25" s="185">
        <v>828991813</v>
      </c>
      <c r="H25" s="308"/>
      <c r="I25" s="289">
        <f t="shared" si="0"/>
        <v>-35566235328</v>
      </c>
      <c r="J25" s="289"/>
      <c r="K25" s="186"/>
      <c r="M25" s="54">
        <v>847102691</v>
      </c>
      <c r="N25" s="185"/>
      <c r="O25" s="185">
        <v>6268873013</v>
      </c>
      <c r="P25" s="185"/>
      <c r="Q25" s="185">
        <v>5528103147</v>
      </c>
      <c r="R25" s="308"/>
      <c r="S25" s="54">
        <f>O25+Q25+M25</f>
        <v>12644078851</v>
      </c>
      <c r="U25" s="218"/>
      <c r="AD25" s="228"/>
    </row>
    <row r="26" spans="1:30" ht="30" customHeight="1" x14ac:dyDescent="0.2">
      <c r="A26" s="117" t="s">
        <v>98</v>
      </c>
      <c r="B26" s="117"/>
      <c r="C26" s="54">
        <v>0</v>
      </c>
      <c r="E26" s="185">
        <v>-3252910633</v>
      </c>
      <c r="F26" s="185"/>
      <c r="G26" s="185">
        <v>0</v>
      </c>
      <c r="H26" s="308"/>
      <c r="I26" s="289">
        <f t="shared" si="0"/>
        <v>-3252910633</v>
      </c>
      <c r="J26" s="289"/>
      <c r="K26" s="186"/>
      <c r="M26" s="54">
        <v>0</v>
      </c>
      <c r="N26" s="185"/>
      <c r="O26" s="185">
        <v>2462976918</v>
      </c>
      <c r="P26" s="185"/>
      <c r="Q26" s="185">
        <v>1465460283</v>
      </c>
      <c r="R26" s="308"/>
      <c r="S26" s="54">
        <f>O26+Q26+M26</f>
        <v>3928437201</v>
      </c>
      <c r="U26" s="218"/>
      <c r="AD26" s="228"/>
    </row>
    <row r="27" spans="1:30" ht="30" customHeight="1" x14ac:dyDescent="0.2">
      <c r="A27" s="117" t="s">
        <v>118</v>
      </c>
      <c r="B27" s="117"/>
      <c r="C27" s="54">
        <v>0</v>
      </c>
      <c r="E27" s="185">
        <v>-20807645751</v>
      </c>
      <c r="F27" s="185"/>
      <c r="G27" s="185">
        <v>1197063076</v>
      </c>
      <c r="H27" s="308"/>
      <c r="I27" s="289">
        <f t="shared" si="0"/>
        <v>-19610582675</v>
      </c>
      <c r="J27" s="289"/>
      <c r="K27" s="186"/>
      <c r="M27" s="54">
        <v>8252632160</v>
      </c>
      <c r="N27" s="185"/>
      <c r="O27" s="185">
        <v>4212718272</v>
      </c>
      <c r="P27" s="185"/>
      <c r="Q27" s="185">
        <v>7566343252</v>
      </c>
      <c r="R27" s="308"/>
      <c r="S27" s="54">
        <f>O27+Q27+M27</f>
        <v>20031693684</v>
      </c>
      <c r="U27" s="218"/>
      <c r="AD27" s="228"/>
    </row>
    <row r="28" spans="1:30" ht="30" customHeight="1" x14ac:dyDescent="0.2">
      <c r="A28" s="117" t="s">
        <v>110</v>
      </c>
      <c r="B28" s="117"/>
      <c r="C28" s="54">
        <v>0</v>
      </c>
      <c r="E28" s="185">
        <v>-5371752976</v>
      </c>
      <c r="F28" s="185"/>
      <c r="G28" s="185">
        <v>4689759141</v>
      </c>
      <c r="H28" s="308"/>
      <c r="I28" s="289">
        <f t="shared" si="0"/>
        <v>-681993835</v>
      </c>
      <c r="J28" s="289"/>
      <c r="K28" s="186"/>
      <c r="M28" s="54">
        <v>490460414</v>
      </c>
      <c r="N28" s="185"/>
      <c r="O28" s="185">
        <v>3090055231</v>
      </c>
      <c r="P28" s="185"/>
      <c r="Q28" s="185">
        <v>7319412823</v>
      </c>
      <c r="R28" s="308"/>
      <c r="S28" s="54">
        <f>O28+Q28+M28</f>
        <v>10899928468</v>
      </c>
      <c r="U28" s="218"/>
      <c r="AD28" s="228"/>
    </row>
    <row r="29" spans="1:30" ht="30" customHeight="1" x14ac:dyDescent="0.2">
      <c r="A29" s="117" t="s">
        <v>135</v>
      </c>
      <c r="B29" s="117"/>
      <c r="C29" s="54">
        <v>0</v>
      </c>
      <c r="E29" s="185">
        <v>-17871906250</v>
      </c>
      <c r="F29" s="185"/>
      <c r="G29" s="185">
        <v>-15631248344</v>
      </c>
      <c r="H29" s="308"/>
      <c r="I29" s="289">
        <f t="shared" si="0"/>
        <v>-33503154594</v>
      </c>
      <c r="J29" s="289"/>
      <c r="K29" s="186"/>
      <c r="M29" s="54">
        <v>0</v>
      </c>
      <c r="N29" s="185"/>
      <c r="O29" s="185">
        <v>-33444146673</v>
      </c>
      <c r="P29" s="185"/>
      <c r="Q29" s="185">
        <v>-15631248344</v>
      </c>
      <c r="R29" s="308"/>
      <c r="S29" s="185">
        <f>O29+Q29+M29</f>
        <v>-49075395017</v>
      </c>
      <c r="U29" s="218"/>
      <c r="AD29" s="228"/>
    </row>
    <row r="30" spans="1:30" ht="30" customHeight="1" x14ac:dyDescent="0.2">
      <c r="A30" s="117" t="s">
        <v>91</v>
      </c>
      <c r="B30" s="117"/>
      <c r="C30" s="54">
        <v>0</v>
      </c>
      <c r="E30" s="185">
        <v>0</v>
      </c>
      <c r="F30" s="185"/>
      <c r="G30" s="185">
        <v>0</v>
      </c>
      <c r="H30" s="308"/>
      <c r="I30" s="289">
        <f t="shared" si="0"/>
        <v>0</v>
      </c>
      <c r="J30" s="289"/>
      <c r="K30" s="186"/>
      <c r="M30" s="54">
        <v>0</v>
      </c>
      <c r="N30" s="185"/>
      <c r="O30" s="185">
        <v>0</v>
      </c>
      <c r="P30" s="185"/>
      <c r="Q30" s="185">
        <v>1266964799</v>
      </c>
      <c r="R30" s="308"/>
      <c r="S30" s="54">
        <f>O30+Q30+M30</f>
        <v>1266964799</v>
      </c>
      <c r="U30" s="218"/>
      <c r="AD30" s="228"/>
    </row>
    <row r="31" spans="1:30" ht="30" customHeight="1" x14ac:dyDescent="0.2">
      <c r="A31" s="117" t="s">
        <v>169</v>
      </c>
      <c r="B31" s="117"/>
      <c r="C31" s="54">
        <v>0</v>
      </c>
      <c r="E31" s="185">
        <v>10913827825</v>
      </c>
      <c r="F31" s="185"/>
      <c r="G31" s="185">
        <v>0</v>
      </c>
      <c r="H31" s="308"/>
      <c r="I31" s="289">
        <f t="shared" si="0"/>
        <v>10913827825</v>
      </c>
      <c r="J31" s="289"/>
      <c r="K31" s="186"/>
      <c r="M31" s="54">
        <v>0</v>
      </c>
      <c r="N31" s="185"/>
      <c r="O31" s="185">
        <v>10872543505</v>
      </c>
      <c r="P31" s="185"/>
      <c r="Q31" s="185">
        <v>0</v>
      </c>
      <c r="R31" s="308"/>
      <c r="S31" s="54">
        <f>O31+Q31+M31</f>
        <v>10872543505</v>
      </c>
      <c r="U31" s="219"/>
      <c r="AD31" s="228"/>
    </row>
    <row r="32" spans="1:30" ht="30" customHeight="1" x14ac:dyDescent="0.2">
      <c r="A32" s="117" t="s">
        <v>115</v>
      </c>
      <c r="B32" s="117"/>
      <c r="C32" s="54">
        <v>220000000</v>
      </c>
      <c r="E32" s="185">
        <v>-6342628819</v>
      </c>
      <c r="F32" s="185"/>
      <c r="G32" s="185">
        <v>0</v>
      </c>
      <c r="H32" s="308"/>
      <c r="I32" s="289">
        <f t="shared" si="0"/>
        <v>-6122628819</v>
      </c>
      <c r="J32" s="289"/>
      <c r="K32" s="186"/>
      <c r="M32" s="54">
        <v>5060000000</v>
      </c>
      <c r="N32" s="185"/>
      <c r="O32" s="185">
        <v>-3341991861</v>
      </c>
      <c r="P32" s="185"/>
      <c r="Q32" s="185">
        <v>0</v>
      </c>
      <c r="R32" s="308"/>
      <c r="S32" s="54">
        <f>O32+Q32+M32</f>
        <v>1718008139</v>
      </c>
      <c r="U32" s="218"/>
      <c r="AD32" s="228"/>
    </row>
    <row r="33" spans="1:30" ht="30" customHeight="1" x14ac:dyDescent="0.2">
      <c r="A33" s="117" t="s">
        <v>132</v>
      </c>
      <c r="B33" s="117"/>
      <c r="C33" s="54">
        <v>0</v>
      </c>
      <c r="E33" s="185">
        <v>0</v>
      </c>
      <c r="F33" s="185"/>
      <c r="G33" s="185">
        <v>0</v>
      </c>
      <c r="H33" s="308"/>
      <c r="I33" s="289">
        <f t="shared" si="0"/>
        <v>0</v>
      </c>
      <c r="J33" s="289"/>
      <c r="K33" s="186"/>
      <c r="M33" s="54">
        <v>0</v>
      </c>
      <c r="N33" s="185"/>
      <c r="O33" s="185">
        <v>0</v>
      </c>
      <c r="P33" s="185"/>
      <c r="Q33" s="185">
        <v>619062993</v>
      </c>
      <c r="R33" s="308"/>
      <c r="S33" s="54">
        <f>O33+Q33+M33</f>
        <v>619062993</v>
      </c>
      <c r="U33" s="218"/>
      <c r="AD33" s="228"/>
    </row>
    <row r="34" spans="1:30" ht="30" customHeight="1" x14ac:dyDescent="0.2">
      <c r="A34" s="117" t="s">
        <v>117</v>
      </c>
      <c r="B34" s="117"/>
      <c r="C34" s="54">
        <v>0</v>
      </c>
      <c r="E34" s="185">
        <v>0</v>
      </c>
      <c r="F34" s="185"/>
      <c r="G34" s="185">
        <v>0</v>
      </c>
      <c r="H34" s="308"/>
      <c r="I34" s="289">
        <f t="shared" si="0"/>
        <v>0</v>
      </c>
      <c r="J34" s="289"/>
      <c r="K34" s="186"/>
      <c r="M34" s="54">
        <v>0</v>
      </c>
      <c r="N34" s="185"/>
      <c r="O34" s="185">
        <v>0</v>
      </c>
      <c r="P34" s="185"/>
      <c r="Q34" s="185">
        <v>11161361775</v>
      </c>
      <c r="R34" s="308"/>
      <c r="S34" s="54">
        <f>O34+Q34+M34</f>
        <v>11161361775</v>
      </c>
      <c r="U34" s="218"/>
      <c r="AD34" s="228"/>
    </row>
    <row r="35" spans="1:30" ht="30" customHeight="1" x14ac:dyDescent="0.2">
      <c r="A35" s="117" t="s">
        <v>105</v>
      </c>
      <c r="B35" s="117"/>
      <c r="C35" s="54">
        <v>0</v>
      </c>
      <c r="E35" s="185">
        <v>0</v>
      </c>
      <c r="F35" s="185"/>
      <c r="G35" s="185">
        <v>0</v>
      </c>
      <c r="H35" s="308"/>
      <c r="I35" s="289">
        <f t="shared" si="0"/>
        <v>0</v>
      </c>
      <c r="J35" s="289"/>
      <c r="K35" s="186"/>
      <c r="M35" s="54">
        <v>0</v>
      </c>
      <c r="N35" s="185"/>
      <c r="O35" s="185">
        <v>0</v>
      </c>
      <c r="P35" s="185"/>
      <c r="Q35" s="185">
        <v>272139509</v>
      </c>
      <c r="R35" s="308"/>
      <c r="S35" s="54">
        <f>O35+Q35+M35</f>
        <v>272139509</v>
      </c>
      <c r="U35" s="219"/>
      <c r="AD35" s="228"/>
    </row>
    <row r="36" spans="1:30" ht="30" customHeight="1" x14ac:dyDescent="0.2">
      <c r="A36" s="117" t="s">
        <v>151</v>
      </c>
      <c r="B36" s="117"/>
      <c r="C36" s="54">
        <v>0</v>
      </c>
      <c r="E36" s="185">
        <v>0</v>
      </c>
      <c r="F36" s="185"/>
      <c r="G36" s="185">
        <v>0</v>
      </c>
      <c r="H36" s="308"/>
      <c r="I36" s="289">
        <f t="shared" si="0"/>
        <v>0</v>
      </c>
      <c r="J36" s="289"/>
      <c r="K36" s="186"/>
      <c r="M36" s="54">
        <v>0</v>
      </c>
      <c r="N36" s="185"/>
      <c r="O36" s="185">
        <v>0</v>
      </c>
      <c r="P36" s="185"/>
      <c r="Q36" s="185">
        <v>84279395</v>
      </c>
      <c r="R36" s="308"/>
      <c r="S36" s="54">
        <f>O36+Q36+M36</f>
        <v>84279395</v>
      </c>
      <c r="U36" s="218"/>
      <c r="AD36" s="228"/>
    </row>
    <row r="37" spans="1:30" ht="30" customHeight="1" x14ac:dyDescent="0.2">
      <c r="A37" s="117" t="s">
        <v>116</v>
      </c>
      <c r="B37" s="117"/>
      <c r="C37" s="54">
        <v>25225165580</v>
      </c>
      <c r="E37" s="185">
        <v>-5090245527</v>
      </c>
      <c r="F37" s="185"/>
      <c r="G37" s="185">
        <v>0</v>
      </c>
      <c r="H37" s="308"/>
      <c r="I37" s="289">
        <f t="shared" si="0"/>
        <v>20134920053</v>
      </c>
      <c r="J37" s="289"/>
      <c r="K37" s="186"/>
      <c r="M37" s="54">
        <v>25225165580</v>
      </c>
      <c r="N37" s="185"/>
      <c r="O37" s="185">
        <v>49333708655</v>
      </c>
      <c r="P37" s="185"/>
      <c r="Q37" s="185">
        <v>9612066</v>
      </c>
      <c r="R37" s="308"/>
      <c r="S37" s="54">
        <f>O37+Q37+M37</f>
        <v>74568486301</v>
      </c>
      <c r="U37" s="218"/>
      <c r="AD37" s="228"/>
    </row>
    <row r="38" spans="1:30" ht="30" customHeight="1" x14ac:dyDescent="0.2">
      <c r="A38" s="117" t="s">
        <v>152</v>
      </c>
      <c r="B38" s="117"/>
      <c r="C38" s="54">
        <v>0</v>
      </c>
      <c r="E38" s="185"/>
      <c r="F38" s="185"/>
      <c r="G38" s="185">
        <v>0</v>
      </c>
      <c r="H38" s="308"/>
      <c r="I38" s="289">
        <f t="shared" si="0"/>
        <v>0</v>
      </c>
      <c r="J38" s="289"/>
      <c r="K38" s="186"/>
      <c r="M38" s="54">
        <v>0</v>
      </c>
      <c r="N38" s="185"/>
      <c r="O38" s="185"/>
      <c r="P38" s="185"/>
      <c r="Q38" s="185">
        <v>-1123535848</v>
      </c>
      <c r="R38" s="308"/>
      <c r="S38" s="185">
        <f>O38+Q38+M38</f>
        <v>-1123535848</v>
      </c>
      <c r="U38" s="218"/>
      <c r="AD38" s="228"/>
    </row>
    <row r="39" spans="1:30" ht="30" customHeight="1" x14ac:dyDescent="0.2">
      <c r="A39" s="117" t="s">
        <v>120</v>
      </c>
      <c r="B39" s="117"/>
      <c r="C39" s="54">
        <v>0</v>
      </c>
      <c r="E39" s="185">
        <v>0</v>
      </c>
      <c r="F39" s="185"/>
      <c r="G39" s="185">
        <v>0</v>
      </c>
      <c r="H39" s="308"/>
      <c r="I39" s="289">
        <f t="shared" si="0"/>
        <v>0</v>
      </c>
      <c r="J39" s="289"/>
      <c r="K39" s="186"/>
      <c r="M39" s="54">
        <v>0</v>
      </c>
      <c r="N39" s="185"/>
      <c r="O39" s="185">
        <v>0</v>
      </c>
      <c r="P39" s="185"/>
      <c r="Q39" s="185">
        <v>2040</v>
      </c>
      <c r="R39" s="308"/>
      <c r="S39" s="54">
        <f>O39+Q39+M39</f>
        <v>2040</v>
      </c>
      <c r="U39" s="218"/>
      <c r="AD39" s="228"/>
    </row>
    <row r="40" spans="1:30" ht="30" customHeight="1" x14ac:dyDescent="0.2">
      <c r="A40" s="117" t="s">
        <v>114</v>
      </c>
      <c r="B40" s="117"/>
      <c r="C40" s="54">
        <v>0</v>
      </c>
      <c r="E40" s="185">
        <v>0</v>
      </c>
      <c r="F40" s="185"/>
      <c r="G40" s="185">
        <v>0</v>
      </c>
      <c r="H40" s="308"/>
      <c r="I40" s="289">
        <f t="shared" si="0"/>
        <v>0</v>
      </c>
      <c r="J40" s="289"/>
      <c r="K40" s="186"/>
      <c r="M40" s="54">
        <v>295920109</v>
      </c>
      <c r="N40" s="185"/>
      <c r="O40" s="185">
        <v>0</v>
      </c>
      <c r="P40" s="185"/>
      <c r="Q40" s="185">
        <v>882063146</v>
      </c>
      <c r="R40" s="308"/>
      <c r="S40" s="54">
        <f>O40+Q40+M40</f>
        <v>1177983255</v>
      </c>
      <c r="U40" s="218"/>
      <c r="AD40" s="228"/>
    </row>
    <row r="41" spans="1:30" ht="30" customHeight="1" x14ac:dyDescent="0.2">
      <c r="A41" s="117" t="s">
        <v>153</v>
      </c>
      <c r="B41" s="117"/>
      <c r="C41" s="54">
        <v>0</v>
      </c>
      <c r="E41" s="185">
        <v>0</v>
      </c>
      <c r="F41" s="185"/>
      <c r="G41" s="185">
        <v>0</v>
      </c>
      <c r="H41" s="308"/>
      <c r="I41" s="289">
        <f t="shared" si="0"/>
        <v>0</v>
      </c>
      <c r="J41" s="289"/>
      <c r="K41" s="186"/>
      <c r="M41" s="54">
        <v>0</v>
      </c>
      <c r="N41" s="185"/>
      <c r="O41" s="185">
        <v>0</v>
      </c>
      <c r="P41" s="185"/>
      <c r="Q41" s="185">
        <v>96680855</v>
      </c>
      <c r="R41" s="308"/>
      <c r="S41" s="54">
        <f>O41+Q41+M41</f>
        <v>96680855</v>
      </c>
      <c r="U41" s="218"/>
      <c r="AD41" s="228"/>
    </row>
    <row r="42" spans="1:30" ht="30" customHeight="1" x14ac:dyDescent="0.2">
      <c r="A42" s="117" t="s">
        <v>93</v>
      </c>
      <c r="B42" s="117"/>
      <c r="C42" s="54">
        <v>0</v>
      </c>
      <c r="E42" s="185">
        <v>-1075313589</v>
      </c>
      <c r="F42" s="185"/>
      <c r="G42" s="185">
        <v>0</v>
      </c>
      <c r="H42" s="308"/>
      <c r="I42" s="289">
        <f t="shared" si="0"/>
        <v>-1075313589</v>
      </c>
      <c r="J42" s="289"/>
      <c r="K42" s="186"/>
      <c r="M42" s="54">
        <v>4445797808</v>
      </c>
      <c r="N42" s="185"/>
      <c r="O42" s="185">
        <v>2232242022</v>
      </c>
      <c r="P42" s="185"/>
      <c r="Q42" s="185">
        <v>0</v>
      </c>
      <c r="R42" s="308"/>
      <c r="S42" s="54">
        <f>O42+Q42+M42</f>
        <v>6678039830</v>
      </c>
      <c r="U42" s="219"/>
      <c r="AD42" s="228"/>
    </row>
    <row r="43" spans="1:30" ht="30" customHeight="1" x14ac:dyDescent="0.2">
      <c r="A43" s="117" t="s">
        <v>102</v>
      </c>
      <c r="B43" s="117"/>
      <c r="C43" s="54">
        <v>4833511811</v>
      </c>
      <c r="E43" s="185">
        <v>-5180401873</v>
      </c>
      <c r="F43" s="185"/>
      <c r="G43" s="185">
        <v>0</v>
      </c>
      <c r="H43" s="308"/>
      <c r="I43" s="289">
        <f t="shared" si="0"/>
        <v>-346890062</v>
      </c>
      <c r="J43" s="289"/>
      <c r="K43" s="186"/>
      <c r="M43" s="54">
        <v>4833511811</v>
      </c>
      <c r="N43" s="185"/>
      <c r="O43" s="185">
        <v>-4287128329</v>
      </c>
      <c r="P43" s="185"/>
      <c r="Q43" s="185">
        <v>0</v>
      </c>
      <c r="R43" s="308"/>
      <c r="S43" s="54">
        <f>O43+Q43+M43</f>
        <v>546383482</v>
      </c>
      <c r="U43" s="219"/>
      <c r="AD43" s="228"/>
    </row>
    <row r="44" spans="1:30" ht="30" customHeight="1" x14ac:dyDescent="0.2">
      <c r="A44" s="117" t="s">
        <v>89</v>
      </c>
      <c r="B44" s="117"/>
      <c r="C44" s="54">
        <v>0</v>
      </c>
      <c r="E44" s="185">
        <v>-3727405786</v>
      </c>
      <c r="G44" s="54">
        <v>0</v>
      </c>
      <c r="H44" s="309"/>
      <c r="I44" s="289">
        <f t="shared" si="0"/>
        <v>-3727405786</v>
      </c>
      <c r="J44" s="289"/>
      <c r="M44" s="54">
        <v>0</v>
      </c>
      <c r="N44" s="215"/>
      <c r="O44" s="185">
        <v>10853445384</v>
      </c>
      <c r="Q44" s="54">
        <v>0</v>
      </c>
      <c r="R44" s="309"/>
      <c r="S44" s="54">
        <f>O44+Q44+M44</f>
        <v>10853445384</v>
      </c>
      <c r="U44" s="219"/>
      <c r="AD44" s="228"/>
    </row>
    <row r="45" spans="1:30" ht="30" customHeight="1" x14ac:dyDescent="0.2">
      <c r="A45" s="117" t="s">
        <v>94</v>
      </c>
      <c r="B45" s="117"/>
      <c r="C45" s="54">
        <v>0</v>
      </c>
      <c r="E45" s="185">
        <v>-14068242579</v>
      </c>
      <c r="G45" s="54">
        <v>0</v>
      </c>
      <c r="H45" s="309"/>
      <c r="I45" s="289">
        <f t="shared" si="0"/>
        <v>-14068242579</v>
      </c>
      <c r="J45" s="289"/>
      <c r="M45" s="54">
        <v>0</v>
      </c>
      <c r="N45" s="65"/>
      <c r="O45" s="185">
        <v>-378665688</v>
      </c>
      <c r="Q45" s="54">
        <v>0</v>
      </c>
      <c r="R45" s="309"/>
      <c r="S45" s="185">
        <f>O45+Q45+M45</f>
        <v>-378665688</v>
      </c>
      <c r="U45" s="219"/>
      <c r="AD45" s="228"/>
    </row>
    <row r="46" spans="1:30" ht="30" customHeight="1" x14ac:dyDescent="0.2">
      <c r="A46" s="117" t="s">
        <v>142</v>
      </c>
      <c r="B46" s="117"/>
      <c r="C46" s="54">
        <v>0</v>
      </c>
      <c r="E46" s="185">
        <v>285292350</v>
      </c>
      <c r="G46" s="54">
        <v>0</v>
      </c>
      <c r="H46" s="309"/>
      <c r="I46" s="289">
        <f t="shared" si="0"/>
        <v>285292350</v>
      </c>
      <c r="J46" s="289"/>
      <c r="M46" s="54">
        <v>0</v>
      </c>
      <c r="O46" s="185">
        <v>-174378107</v>
      </c>
      <c r="Q46" s="185">
        <v>0</v>
      </c>
      <c r="R46" s="308"/>
      <c r="S46" s="185">
        <f>O46+Q46+M46</f>
        <v>-174378107</v>
      </c>
      <c r="U46" s="218"/>
      <c r="AD46" s="228"/>
    </row>
    <row r="47" spans="1:30" ht="30" customHeight="1" x14ac:dyDescent="0.2">
      <c r="A47" s="117" t="s">
        <v>141</v>
      </c>
      <c r="B47" s="117"/>
      <c r="C47" s="54">
        <v>0</v>
      </c>
      <c r="E47" s="185">
        <v>98005</v>
      </c>
      <c r="G47" s="185">
        <v>0</v>
      </c>
      <c r="H47" s="308"/>
      <c r="I47" s="289">
        <f t="shared" si="0"/>
        <v>98005</v>
      </c>
      <c r="J47" s="289"/>
      <c r="M47" s="54">
        <v>0</v>
      </c>
      <c r="O47" s="185">
        <v>218234</v>
      </c>
      <c r="Q47" s="185">
        <v>0</v>
      </c>
      <c r="R47" s="308"/>
      <c r="S47" s="54">
        <f>O47+Q47+M47</f>
        <v>218234</v>
      </c>
      <c r="U47" s="218"/>
      <c r="AD47" s="228"/>
    </row>
    <row r="48" spans="1:30" ht="30" customHeight="1" x14ac:dyDescent="0.2">
      <c r="A48" s="117" t="s">
        <v>100</v>
      </c>
      <c r="B48" s="117"/>
      <c r="C48" s="54">
        <v>0</v>
      </c>
      <c r="E48" s="185">
        <v>7346528284</v>
      </c>
      <c r="G48" s="54">
        <v>0</v>
      </c>
      <c r="H48" s="309"/>
      <c r="I48" s="289">
        <f t="shared" si="0"/>
        <v>7346528284</v>
      </c>
      <c r="J48" s="289"/>
      <c r="M48" s="54">
        <v>0</v>
      </c>
      <c r="O48" s="185">
        <v>19264848574</v>
      </c>
      <c r="Q48" s="185">
        <v>0</v>
      </c>
      <c r="R48" s="308"/>
      <c r="S48" s="54">
        <f>O48+Q48+M48</f>
        <v>19264848574</v>
      </c>
      <c r="U48" s="218"/>
      <c r="AD48" s="228"/>
    </row>
    <row r="49" spans="1:32" ht="30" customHeight="1" x14ac:dyDescent="0.2">
      <c r="A49" s="117" t="s">
        <v>138</v>
      </c>
      <c r="B49" s="117"/>
      <c r="C49" s="54">
        <v>0</v>
      </c>
      <c r="E49" s="185">
        <v>308652525</v>
      </c>
      <c r="G49" s="185">
        <v>0</v>
      </c>
      <c r="H49" s="308"/>
      <c r="I49" s="289">
        <f t="shared" si="0"/>
        <v>308652525</v>
      </c>
      <c r="J49" s="289"/>
      <c r="K49" s="185"/>
      <c r="L49" s="185"/>
      <c r="M49" s="54">
        <v>0</v>
      </c>
      <c r="N49" s="185"/>
      <c r="O49" s="185">
        <v>772814001</v>
      </c>
      <c r="P49" s="185"/>
      <c r="Q49" s="185">
        <v>0</v>
      </c>
      <c r="R49" s="308"/>
      <c r="S49" s="54">
        <f>O49+Q49+M49</f>
        <v>772814001</v>
      </c>
      <c r="U49" s="218"/>
      <c r="AD49" s="228"/>
    </row>
    <row r="50" spans="1:32" ht="30" customHeight="1" x14ac:dyDescent="0.2">
      <c r="A50" s="117" t="s">
        <v>145</v>
      </c>
      <c r="B50" s="117"/>
      <c r="C50" s="54">
        <v>0</v>
      </c>
      <c r="E50" s="185">
        <v>170238037</v>
      </c>
      <c r="G50" s="54">
        <v>0</v>
      </c>
      <c r="H50" s="309"/>
      <c r="I50" s="289">
        <f t="shared" si="0"/>
        <v>170238037</v>
      </c>
      <c r="J50" s="289"/>
      <c r="M50" s="54">
        <v>0</v>
      </c>
      <c r="O50" s="185">
        <v>-86592368</v>
      </c>
      <c r="Q50" s="185">
        <v>0</v>
      </c>
      <c r="R50" s="308"/>
      <c r="S50" s="185">
        <f>O50+Q50+M50</f>
        <v>-86592368</v>
      </c>
      <c r="U50" s="219"/>
      <c r="AD50" s="228"/>
    </row>
    <row r="51" spans="1:32" ht="30" customHeight="1" x14ac:dyDescent="0.2">
      <c r="A51" s="117" t="s">
        <v>107</v>
      </c>
      <c r="B51" s="117"/>
      <c r="C51" s="54">
        <v>0</v>
      </c>
      <c r="E51" s="185">
        <v>679300614</v>
      </c>
      <c r="G51" s="185">
        <v>0</v>
      </c>
      <c r="H51" s="308"/>
      <c r="I51" s="289">
        <f t="shared" si="0"/>
        <v>679300614</v>
      </c>
      <c r="J51" s="289"/>
      <c r="M51" s="54">
        <v>0</v>
      </c>
      <c r="O51" s="185">
        <v>-2687402576</v>
      </c>
      <c r="Q51" s="179">
        <v>0</v>
      </c>
      <c r="R51" s="310"/>
      <c r="S51" s="185">
        <f>O51+Q51+M51</f>
        <v>-2687402576</v>
      </c>
      <c r="U51" s="218"/>
      <c r="AD51" s="228"/>
    </row>
    <row r="52" spans="1:32" ht="30" customHeight="1" x14ac:dyDescent="0.2">
      <c r="A52" s="117" t="s">
        <v>108</v>
      </c>
      <c r="B52" s="117"/>
      <c r="C52" s="54">
        <v>0</v>
      </c>
      <c r="E52" s="185">
        <v>-22052999250</v>
      </c>
      <c r="G52" s="185">
        <v>0</v>
      </c>
      <c r="H52" s="308"/>
      <c r="I52" s="289">
        <f t="shared" si="0"/>
        <v>-22052999250</v>
      </c>
      <c r="J52" s="289"/>
      <c r="M52" s="54">
        <v>0</v>
      </c>
      <c r="O52" s="185">
        <v>6898878475</v>
      </c>
      <c r="Q52" s="179">
        <v>0</v>
      </c>
      <c r="R52" s="310"/>
      <c r="S52" s="54">
        <f>O52+Q52+M52</f>
        <v>6898878475</v>
      </c>
      <c r="U52" s="218"/>
      <c r="AD52" s="228"/>
    </row>
    <row r="53" spans="1:32" ht="30" customHeight="1" x14ac:dyDescent="0.2">
      <c r="A53" s="117" t="s">
        <v>167</v>
      </c>
      <c r="B53" s="117"/>
      <c r="C53" s="54">
        <v>0</v>
      </c>
      <c r="E53" s="185">
        <v>-9866315715</v>
      </c>
      <c r="G53" s="185">
        <v>0</v>
      </c>
      <c r="H53" s="308"/>
      <c r="I53" s="289">
        <f t="shared" si="0"/>
        <v>-9866315715</v>
      </c>
      <c r="J53" s="289"/>
      <c r="M53" s="54">
        <v>0</v>
      </c>
      <c r="O53" s="185">
        <v>33161269039</v>
      </c>
      <c r="Q53" s="179">
        <v>0</v>
      </c>
      <c r="R53" s="310"/>
      <c r="S53" s="54">
        <f>O53+Q53+M53</f>
        <v>33161269039</v>
      </c>
      <c r="U53" s="219"/>
      <c r="AD53" s="228"/>
    </row>
    <row r="54" spans="1:32" ht="30" customHeight="1" x14ac:dyDescent="0.2">
      <c r="A54" s="117" t="s">
        <v>158</v>
      </c>
      <c r="B54" s="117"/>
      <c r="C54" s="54">
        <v>0</v>
      </c>
      <c r="E54" s="185">
        <v>-931978739</v>
      </c>
      <c r="G54" s="185">
        <v>0</v>
      </c>
      <c r="H54" s="308"/>
      <c r="I54" s="185"/>
      <c r="J54" s="185"/>
      <c r="M54" s="54">
        <v>0</v>
      </c>
      <c r="O54" s="185">
        <v>-931978739</v>
      </c>
      <c r="Q54" s="179">
        <v>0</v>
      </c>
      <c r="R54" s="310"/>
      <c r="S54" s="185">
        <f t="shared" ref="S54:S57" si="1">O54+Q54+M54</f>
        <v>-931978739</v>
      </c>
      <c r="U54" s="219"/>
      <c r="AD54" s="228"/>
    </row>
    <row r="55" spans="1:32" ht="30" customHeight="1" x14ac:dyDescent="0.2">
      <c r="A55" s="117" t="s">
        <v>171</v>
      </c>
      <c r="B55" s="117"/>
      <c r="C55" s="54">
        <v>0</v>
      </c>
      <c r="E55" s="185">
        <v>2081541</v>
      </c>
      <c r="G55" s="185">
        <v>0</v>
      </c>
      <c r="H55" s="308"/>
      <c r="I55" s="185"/>
      <c r="J55" s="185"/>
      <c r="M55" s="54">
        <v>0</v>
      </c>
      <c r="O55" s="185">
        <v>4309581</v>
      </c>
      <c r="Q55" s="179">
        <v>0</v>
      </c>
      <c r="R55" s="310"/>
      <c r="S55" s="54">
        <f t="shared" si="1"/>
        <v>4309581</v>
      </c>
      <c r="U55" s="219"/>
      <c r="AD55" s="228"/>
    </row>
    <row r="56" spans="1:32" ht="30" customHeight="1" x14ac:dyDescent="0.2">
      <c r="A56" s="117" t="s">
        <v>136</v>
      </c>
      <c r="B56" s="117"/>
      <c r="C56" s="54">
        <v>0</v>
      </c>
      <c r="E56" s="185">
        <v>212715235</v>
      </c>
      <c r="G56" s="185">
        <v>0</v>
      </c>
      <c r="H56" s="308"/>
      <c r="I56" s="185"/>
      <c r="J56" s="185"/>
      <c r="M56" s="54">
        <v>0</v>
      </c>
      <c r="O56" s="185">
        <v>188561372</v>
      </c>
      <c r="Q56" s="179">
        <v>0</v>
      </c>
      <c r="R56" s="310"/>
      <c r="S56" s="54">
        <f t="shared" si="1"/>
        <v>188561372</v>
      </c>
      <c r="U56" s="219"/>
      <c r="AD56" s="228"/>
    </row>
    <row r="57" spans="1:32" ht="30" customHeight="1" x14ac:dyDescent="0.2">
      <c r="A57" s="117" t="s">
        <v>154</v>
      </c>
      <c r="B57" s="117"/>
      <c r="C57" s="54">
        <v>0</v>
      </c>
      <c r="E57" s="185">
        <v>0</v>
      </c>
      <c r="G57" s="185">
        <v>0</v>
      </c>
      <c r="H57" s="308"/>
      <c r="I57" s="185">
        <v>0</v>
      </c>
      <c r="J57" s="185"/>
      <c r="M57" s="54">
        <v>0</v>
      </c>
      <c r="O57" s="185">
        <v>0</v>
      </c>
      <c r="Q57" s="179">
        <v>6161799</v>
      </c>
      <c r="R57" s="310"/>
      <c r="S57" s="54">
        <v>6161799</v>
      </c>
      <c r="U57" s="219"/>
      <c r="AD57" s="228"/>
    </row>
    <row r="58" spans="1:32" s="201" customFormat="1" ht="30" customHeight="1" thickBot="1" x14ac:dyDescent="0.3">
      <c r="B58" s="220"/>
      <c r="C58" s="221">
        <f>SUM(C8:C53)</f>
        <v>32265234688</v>
      </c>
      <c r="D58" s="307">
        <f>SUM(D8:D53)</f>
        <v>0</v>
      </c>
      <c r="E58" s="221">
        <f>SUM(E8:E57)</f>
        <v>-168128980279</v>
      </c>
      <c r="F58" s="307">
        <f>SUM(F8:F53)</f>
        <v>0</v>
      </c>
      <c r="G58" s="221">
        <f>SUM(G8:G57)</f>
        <v>25714181394</v>
      </c>
      <c r="H58" s="307"/>
      <c r="I58" s="221">
        <f>SUM(I8:I53)</f>
        <v>-109432382234</v>
      </c>
      <c r="J58" s="307">
        <f>SUM(J8:J53)</f>
        <v>0</v>
      </c>
      <c r="K58" s="221">
        <f>SUM(K8:K53)</f>
        <v>0</v>
      </c>
      <c r="L58" s="307">
        <f>SUM(L8:L53)</f>
        <v>0</v>
      </c>
      <c r="M58" s="221">
        <f>SUM(M10:M53)</f>
        <v>51642147870</v>
      </c>
      <c r="N58" s="307">
        <f>SUM(N8:N53)</f>
        <v>0</v>
      </c>
      <c r="O58" s="221">
        <f>SUM(O8:O57)</f>
        <v>151969437330</v>
      </c>
      <c r="P58" s="307">
        <f>SUM(P8:P53)</f>
        <v>0</v>
      </c>
      <c r="Q58" s="221">
        <f>SUM(Q8:Q57)</f>
        <v>111503471609</v>
      </c>
      <c r="R58" s="307"/>
      <c r="S58" s="316">
        <f>SUM(S8:S57)</f>
        <v>315115056809</v>
      </c>
      <c r="T58" s="220"/>
      <c r="U58" s="232">
        <f>SUM(U8:U53)</f>
        <v>0</v>
      </c>
      <c r="V58" s="222"/>
      <c r="W58" s="223"/>
      <c r="X58" s="224"/>
      <c r="Y58" s="225"/>
      <c r="Z58" s="225"/>
      <c r="AA58" s="225"/>
      <c r="AB58" s="225"/>
      <c r="AC58" s="225"/>
      <c r="AD58" s="231"/>
      <c r="AE58" s="226"/>
      <c r="AF58" s="227"/>
    </row>
    <row r="59" spans="1:32" ht="30" customHeight="1" thickTop="1" x14ac:dyDescent="0.2">
      <c r="E59" s="185"/>
      <c r="O59" s="185"/>
    </row>
    <row r="60" spans="1:32" ht="30" customHeight="1" x14ac:dyDescent="0.2">
      <c r="E60" s="185"/>
      <c r="O60" s="185"/>
    </row>
    <row r="61" spans="1:32" ht="30" customHeight="1" x14ac:dyDescent="0.2">
      <c r="O61" s="185"/>
    </row>
  </sheetData>
  <mergeCells count="58">
    <mergeCell ref="I38:J38"/>
    <mergeCell ref="I37:J37"/>
    <mergeCell ref="I35:J35"/>
    <mergeCell ref="I13:J13"/>
    <mergeCell ref="I14:J14"/>
    <mergeCell ref="I36:J36"/>
    <mergeCell ref="I15:J15"/>
    <mergeCell ref="I16:J16"/>
    <mergeCell ref="I17:J17"/>
    <mergeCell ref="I18:J18"/>
    <mergeCell ref="I19:J19"/>
    <mergeCell ref="I20:J20"/>
    <mergeCell ref="I25:J25"/>
    <mergeCell ref="I23:J23"/>
    <mergeCell ref="I21:J21"/>
    <mergeCell ref="I33:J33"/>
    <mergeCell ref="A1:U1"/>
    <mergeCell ref="A2:U2"/>
    <mergeCell ref="A3:U3"/>
    <mergeCell ref="C5:K5"/>
    <mergeCell ref="M5:U5"/>
    <mergeCell ref="A4:U4"/>
    <mergeCell ref="C6:C7"/>
    <mergeCell ref="E6:E7"/>
    <mergeCell ref="G6:G7"/>
    <mergeCell ref="M6:M7"/>
    <mergeCell ref="Q6:Q7"/>
    <mergeCell ref="N6:O7"/>
    <mergeCell ref="I11:J11"/>
    <mergeCell ref="I12:J12"/>
    <mergeCell ref="X6:AC6"/>
    <mergeCell ref="I6:K6"/>
    <mergeCell ref="S6:U6"/>
    <mergeCell ref="I34:J34"/>
    <mergeCell ref="I24:J24"/>
    <mergeCell ref="I26:J26"/>
    <mergeCell ref="I22:J22"/>
    <mergeCell ref="I30:J30"/>
    <mergeCell ref="I31:J31"/>
    <mergeCell ref="I32:J32"/>
    <mergeCell ref="I27:J27"/>
    <mergeCell ref="I28:J28"/>
    <mergeCell ref="I29:J29"/>
    <mergeCell ref="I52:J52"/>
    <mergeCell ref="I53:J53"/>
    <mergeCell ref="I49:J49"/>
    <mergeCell ref="I50:J50"/>
    <mergeCell ref="I51:J51"/>
    <mergeCell ref="I42:J42"/>
    <mergeCell ref="I43:J43"/>
    <mergeCell ref="I39:J39"/>
    <mergeCell ref="I40:J40"/>
    <mergeCell ref="I41:J41"/>
    <mergeCell ref="I44:J44"/>
    <mergeCell ref="I45:J45"/>
    <mergeCell ref="I46:J46"/>
    <mergeCell ref="I47:J47"/>
    <mergeCell ref="I48:J48"/>
  </mergeCells>
  <pageMargins left="0.39" right="0.39" top="0.39" bottom="0.39" header="0" footer="0"/>
  <pageSetup scale="5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  <pageSetUpPr fitToPage="1"/>
  </sheetPr>
  <dimension ref="A1:R17"/>
  <sheetViews>
    <sheetView rightToLeft="1" view="pageBreakPreview" zoomScaleNormal="100" zoomScaleSheetLayoutView="100" workbookViewId="0">
      <selection activeCell="I17" sqref="I17"/>
    </sheetView>
  </sheetViews>
  <sheetFormatPr defaultRowHeight="12.75" x14ac:dyDescent="0.2"/>
  <cols>
    <col min="1" max="1" width="6.7109375" bestFit="1" customWidth="1"/>
    <col min="2" max="2" width="24.42578125" style="49" customWidth="1"/>
    <col min="3" max="3" width="1.28515625" style="49" customWidth="1"/>
    <col min="4" max="4" width="17.42578125" style="49" bestFit="1" customWidth="1"/>
    <col min="5" max="5" width="1.28515625" style="49" customWidth="1"/>
    <col min="6" max="6" width="16.85546875" style="49" customWidth="1"/>
    <col min="7" max="7" width="1.28515625" style="49" customWidth="1"/>
    <col min="8" max="8" width="17.42578125" style="49" bestFit="1" customWidth="1"/>
    <col min="9" max="9" width="1.28515625" style="49" customWidth="1"/>
    <col min="10" max="10" width="17.42578125" style="49" bestFit="1" customWidth="1"/>
    <col min="11" max="11" width="1.28515625" style="49" customWidth="1"/>
    <col min="12" max="12" width="17.28515625" style="49" bestFit="1" customWidth="1"/>
    <col min="13" max="13" width="1.28515625" style="49" customWidth="1"/>
    <col min="14" max="14" width="16.42578125" style="49" bestFit="1" customWidth="1"/>
    <col min="15" max="15" width="1.28515625" style="49" customWidth="1"/>
    <col min="16" max="16" width="17.42578125" style="49" bestFit="1" customWidth="1"/>
    <col min="17" max="17" width="1.28515625" customWidth="1"/>
    <col min="18" max="18" width="17.42578125" bestFit="1" customWidth="1"/>
    <col min="19" max="19" width="0.28515625" customWidth="1"/>
  </cols>
  <sheetData>
    <row r="1" spans="1:18" s="9" customFormat="1" ht="30" customHeight="1" x14ac:dyDescent="0.2">
      <c r="A1" s="275" t="s">
        <v>88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</row>
    <row r="2" spans="1:18" s="9" customFormat="1" ht="30" customHeight="1" x14ac:dyDescent="0.2">
      <c r="A2" s="275" t="s">
        <v>30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</row>
    <row r="3" spans="1:18" s="9" customFormat="1" ht="30" customHeight="1" x14ac:dyDescent="0.2">
      <c r="A3" s="275" t="s">
        <v>155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</row>
    <row r="4" spans="1:18" s="9" customFormat="1" ht="30" customHeight="1" x14ac:dyDescent="0.2"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8" s="10" customFormat="1" ht="30" customHeight="1" x14ac:dyDescent="0.2">
      <c r="A5" s="277" t="s">
        <v>73</v>
      </c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</row>
    <row r="6" spans="1:18" s="9" customFormat="1" ht="30" customHeight="1" x14ac:dyDescent="0.2">
      <c r="B6" s="47"/>
      <c r="C6" s="47"/>
      <c r="D6" s="297" t="s">
        <v>35</v>
      </c>
      <c r="E6" s="297"/>
      <c r="F6" s="297"/>
      <c r="G6" s="297"/>
      <c r="H6" s="297"/>
      <c r="I6" s="297"/>
      <c r="J6" s="297"/>
      <c r="K6" s="47"/>
      <c r="L6" s="278" t="str">
        <f>'درآمد سرمایه گذاری در سهام'!$M$5</f>
        <v>از ابتدای سال مالی تا پایان ماه</v>
      </c>
      <c r="M6" s="278"/>
      <c r="N6" s="278"/>
      <c r="O6" s="278"/>
      <c r="P6" s="278"/>
      <c r="Q6" s="278"/>
      <c r="R6" s="278"/>
    </row>
    <row r="7" spans="1:18" s="9" customFormat="1" ht="30" customHeight="1" x14ac:dyDescent="0.2">
      <c r="A7" s="275"/>
      <c r="B7" s="275"/>
      <c r="C7" s="47"/>
      <c r="D7" s="48" t="s">
        <v>40</v>
      </c>
      <c r="E7" s="47"/>
      <c r="F7" s="48" t="s">
        <v>38</v>
      </c>
      <c r="G7" s="47"/>
      <c r="H7" s="48" t="s">
        <v>39</v>
      </c>
      <c r="I7" s="47"/>
      <c r="J7" s="48" t="s">
        <v>11</v>
      </c>
      <c r="K7" s="47"/>
      <c r="L7" s="48" t="s">
        <v>40</v>
      </c>
      <c r="M7" s="47"/>
      <c r="N7" s="48" t="s">
        <v>38</v>
      </c>
      <c r="O7" s="47"/>
      <c r="P7" s="48" t="s">
        <v>39</v>
      </c>
      <c r="R7" s="1" t="s">
        <v>11</v>
      </c>
    </row>
    <row r="8" spans="1:18" s="61" customFormat="1" ht="30" customHeight="1" x14ac:dyDescent="0.2">
      <c r="A8" s="298"/>
      <c r="B8" s="298"/>
      <c r="D8" s="51">
        <v>0</v>
      </c>
      <c r="E8" s="164"/>
      <c r="F8" s="165">
        <v>0</v>
      </c>
      <c r="G8" s="164"/>
      <c r="H8" s="166">
        <v>0</v>
      </c>
      <c r="I8" s="164"/>
      <c r="J8" s="51">
        <f>D8+F8+H8</f>
        <v>0</v>
      </c>
      <c r="K8" s="164"/>
      <c r="L8" s="166">
        <v>0</v>
      </c>
      <c r="M8" s="164"/>
      <c r="N8" s="166">
        <v>0</v>
      </c>
      <c r="O8" s="164"/>
      <c r="P8" s="167">
        <v>0</v>
      </c>
      <c r="Q8" s="168"/>
      <c r="R8" s="169">
        <f>L8+N8+P8</f>
        <v>0</v>
      </c>
    </row>
    <row r="9" spans="1:18" s="15" customFormat="1" ht="30" customHeight="1" thickBot="1" x14ac:dyDescent="0.3">
      <c r="A9" s="299" t="s">
        <v>11</v>
      </c>
      <c r="B9" s="299"/>
      <c r="C9" s="53"/>
      <c r="D9" s="70">
        <f>SUM(D8:D8)</f>
        <v>0</v>
      </c>
      <c r="E9" s="71"/>
      <c r="F9" s="123">
        <f>SUM(F8:F8)</f>
        <v>0</v>
      </c>
      <c r="G9" s="71"/>
      <c r="H9" s="70">
        <f>SUM(H8:H8)</f>
        <v>0</v>
      </c>
      <c r="I9" s="71"/>
      <c r="J9" s="70">
        <f>SUM(J8:J8)</f>
        <v>0</v>
      </c>
      <c r="K9" s="71"/>
      <c r="L9" s="70">
        <f>SUM(L8:L8)</f>
        <v>0</v>
      </c>
      <c r="M9" s="71"/>
      <c r="N9" s="70">
        <f>SUM(N8:N8)</f>
        <v>0</v>
      </c>
      <c r="O9" s="71"/>
      <c r="P9" s="70">
        <f>SUM(P8:P8)</f>
        <v>0</v>
      </c>
      <c r="Q9" s="13"/>
      <c r="R9" s="14">
        <f>SUM(R8:R8)</f>
        <v>0</v>
      </c>
    </row>
    <row r="14" spans="1:18" x14ac:dyDescent="0.2">
      <c r="P14" s="50"/>
    </row>
    <row r="15" spans="1:18" x14ac:dyDescent="0.2">
      <c r="P15" s="50"/>
    </row>
    <row r="16" spans="1:18" x14ac:dyDescent="0.2">
      <c r="P16" s="50"/>
    </row>
    <row r="17" spans="16:16" x14ac:dyDescent="0.2">
      <c r="P17" s="50"/>
    </row>
  </sheetData>
  <mergeCells count="9">
    <mergeCell ref="A7:B7"/>
    <mergeCell ref="A8:B8"/>
    <mergeCell ref="A9:B9"/>
    <mergeCell ref="A1:R1"/>
    <mergeCell ref="A2:R2"/>
    <mergeCell ref="A3:R3"/>
    <mergeCell ref="D6:J6"/>
    <mergeCell ref="L6:R6"/>
    <mergeCell ref="A5:R5"/>
  </mergeCells>
  <pageMargins left="0.39" right="0.39" top="0.39" bottom="0.39" header="0" footer="0"/>
  <pageSetup scale="7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  <pageSetUpPr fitToPage="1"/>
  </sheetPr>
  <dimension ref="A1:P38"/>
  <sheetViews>
    <sheetView rightToLeft="1" view="pageBreakPreview" zoomScaleNormal="100" zoomScaleSheetLayoutView="100" workbookViewId="0">
      <selection activeCell="A13" sqref="A13"/>
    </sheetView>
  </sheetViews>
  <sheetFormatPr defaultRowHeight="12.75" x14ac:dyDescent="0.2"/>
  <cols>
    <col min="1" max="1" width="21.140625" customWidth="1"/>
    <col min="2" max="2" width="1.28515625" customWidth="1"/>
    <col min="3" max="3" width="13" customWidth="1"/>
    <col min="4" max="4" width="1.28515625" customWidth="1"/>
    <col min="5" max="5" width="29.140625" bestFit="1" customWidth="1"/>
    <col min="6" max="6" width="1.28515625" customWidth="1"/>
    <col min="7" max="7" width="13" customWidth="1"/>
    <col min="8" max="8" width="1.28515625" customWidth="1"/>
    <col min="9" max="9" width="10.42578125" customWidth="1"/>
    <col min="10" max="10" width="9.140625" customWidth="1"/>
    <col min="11" max="11" width="1.28515625" customWidth="1"/>
    <col min="12" max="12" width="28.5703125" customWidth="1"/>
    <col min="13" max="13" width="1.28515625" customWidth="1"/>
    <col min="14" max="14" width="14.28515625" customWidth="1"/>
    <col min="15" max="15" width="1.28515625" customWidth="1"/>
    <col min="16" max="16" width="24.140625" customWidth="1"/>
    <col min="17" max="17" width="0.28515625" customWidth="1"/>
    <col min="46" max="46" width="9.140625" customWidth="1"/>
    <col min="47" max="47" width="11" bestFit="1" customWidth="1"/>
  </cols>
  <sheetData>
    <row r="1" spans="1:16" ht="29.1" customHeight="1" x14ac:dyDescent="0.2">
      <c r="A1" s="262" t="s">
        <v>88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</row>
    <row r="2" spans="1:16" s="9" customFormat="1" ht="30" customHeight="1" x14ac:dyDescent="0.2">
      <c r="A2" s="275" t="s">
        <v>30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</row>
    <row r="3" spans="1:16" s="9" customFormat="1" ht="30" customHeight="1" x14ac:dyDescent="0.2">
      <c r="A3" s="275" t="s">
        <v>155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</row>
    <row r="4" spans="1:16" s="9" customFormat="1" ht="30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s="10" customFormat="1" ht="30" customHeight="1" x14ac:dyDescent="0.2">
      <c r="A5" s="277" t="s">
        <v>41</v>
      </c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</row>
    <row r="6" spans="1:16" s="9" customFormat="1" ht="21" customHeight="1" x14ac:dyDescent="0.2">
      <c r="A6" s="275" t="s">
        <v>44</v>
      </c>
      <c r="C6" s="275" t="s">
        <v>45</v>
      </c>
      <c r="E6" s="275" t="s">
        <v>46</v>
      </c>
      <c r="G6" s="275" t="s">
        <v>18</v>
      </c>
      <c r="I6" s="275" t="s">
        <v>47</v>
      </c>
      <c r="J6" s="275"/>
      <c r="L6" s="301" t="s">
        <v>42</v>
      </c>
      <c r="N6" s="275" t="s">
        <v>48</v>
      </c>
      <c r="P6" s="301" t="s">
        <v>43</v>
      </c>
    </row>
    <row r="7" spans="1:16" s="9" customFormat="1" ht="24.75" customHeight="1" x14ac:dyDescent="0.2">
      <c r="A7" s="278"/>
      <c r="C7" s="278"/>
      <c r="E7" s="278"/>
      <c r="G7" s="288"/>
      <c r="I7" s="278"/>
      <c r="J7" s="278"/>
      <c r="L7" s="301"/>
      <c r="N7" s="288"/>
      <c r="P7" s="301"/>
    </row>
    <row r="8" spans="1:16" s="9" customFormat="1" ht="30" customHeight="1" x14ac:dyDescent="0.2">
      <c r="A8" s="44"/>
      <c r="C8" s="44"/>
      <c r="E8" s="28"/>
      <c r="G8" s="45"/>
      <c r="I8" s="300"/>
      <c r="J8" s="300"/>
      <c r="L8" s="45"/>
      <c r="N8" s="45"/>
      <c r="P8" s="120"/>
    </row>
    <row r="9" spans="1:16" s="9" customFormat="1" ht="30" customHeight="1" x14ac:dyDescent="0.2"/>
    <row r="15" spans="1:16" s="9" customFormat="1" ht="30" customHeight="1" x14ac:dyDescent="0.2"/>
    <row r="16" spans="1:16" s="9" customFormat="1" ht="30" customHeight="1" x14ac:dyDescent="0.2"/>
    <row r="17" s="9" customFormat="1" ht="30" customHeight="1" x14ac:dyDescent="0.2"/>
    <row r="18" s="9" customFormat="1" ht="30" customHeight="1" x14ac:dyDescent="0.2"/>
    <row r="19" s="9" customFormat="1" ht="30" customHeight="1" x14ac:dyDescent="0.2"/>
    <row r="20" ht="14.45" customHeight="1" x14ac:dyDescent="0.2"/>
    <row r="21" ht="14.45" customHeight="1" x14ac:dyDescent="0.2"/>
    <row r="22" ht="14.45" customHeight="1" x14ac:dyDescent="0.2"/>
    <row r="23" ht="14.45" customHeight="1" x14ac:dyDescent="0.2"/>
    <row r="24" ht="14.45" customHeight="1" x14ac:dyDescent="0.2"/>
    <row r="25" ht="14.45" customHeight="1" x14ac:dyDescent="0.2"/>
    <row r="26" ht="14.45" customHeight="1" x14ac:dyDescent="0.2"/>
    <row r="27" ht="14.45" customHeight="1" x14ac:dyDescent="0.2"/>
    <row r="28" ht="14.45" customHeight="1" x14ac:dyDescent="0.2"/>
    <row r="29" ht="14.45" customHeight="1" x14ac:dyDescent="0.2"/>
    <row r="30" ht="14.45" customHeight="1" x14ac:dyDescent="0.2"/>
    <row r="31" ht="14.45" customHeight="1" x14ac:dyDescent="0.2"/>
    <row r="32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</sheetData>
  <mergeCells count="13">
    <mergeCell ref="A6:A7"/>
    <mergeCell ref="A5:P5"/>
    <mergeCell ref="A1:P1"/>
    <mergeCell ref="A2:P2"/>
    <mergeCell ref="A3:P3"/>
    <mergeCell ref="L6:L7"/>
    <mergeCell ref="P6:P7"/>
    <mergeCell ref="N6:N7"/>
    <mergeCell ref="I8:J8"/>
    <mergeCell ref="I6:J7"/>
    <mergeCell ref="G6:G7"/>
    <mergeCell ref="E6:E7"/>
    <mergeCell ref="C6:C7"/>
  </mergeCells>
  <pageMargins left="0.39" right="0.39" top="0.39" bottom="0.39" header="0" footer="0"/>
  <pageSetup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17</vt:i4>
      </vt:variant>
    </vt:vector>
  </HeadingPairs>
  <TitlesOfParts>
    <vt:vector size="33" baseType="lpstr">
      <vt:lpstr>صورت وضعیت</vt:lpstr>
      <vt:lpstr>سهام</vt:lpstr>
      <vt:lpstr>اوراق</vt:lpstr>
      <vt:lpstr>اوراق مشتقه</vt:lpstr>
      <vt:lpstr>سپرده</vt:lpstr>
      <vt:lpstr>درآمد</vt:lpstr>
      <vt:lpstr>درآمد سرمایه گذاری در سهام</vt:lpstr>
      <vt:lpstr>درآمد سرمایه گذاری در اوراق به</vt:lpstr>
      <vt:lpstr>مبالغ تخصیصی اوراق</vt:lpstr>
      <vt:lpstr>درآمد سود سپرده</vt:lpstr>
      <vt:lpstr>سایر درآمدها</vt:lpstr>
      <vt:lpstr>درآمد سود سهام</vt:lpstr>
      <vt:lpstr>سود اوراق بهادار</vt:lpstr>
      <vt:lpstr>درآمد ناشی از فروش</vt:lpstr>
      <vt:lpstr>درآمد ناشی از تغییر قیمت اوراق</vt:lpstr>
      <vt:lpstr>سود سپرده بانکی</vt:lpstr>
      <vt:lpstr>اوراق!Print_Area</vt:lpstr>
      <vt:lpstr>'اوراق مشتقه'!Print_Area</vt:lpstr>
      <vt:lpstr>درآمد!Print_Area</vt:lpstr>
      <vt:lpstr>'درآمد سرمایه گذاری در اوراق به'!Print_Area</vt:lpstr>
      <vt:lpstr>'درآمد سرمایه گذاری در سهام'!Print_Area</vt:lpstr>
      <vt:lpstr>'درآمد سود سپرده'!Print_Area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'صورت وضعیت'!Print_Area</vt:lpstr>
      <vt:lpstr>'مبالغ تخصیصی اوراق'!Print_Area</vt:lpstr>
      <vt:lpstr>'درآمد سرمایه گذاری در سهام'!Print_Titles</vt:lpstr>
      <vt:lpstr>'درآمد ناشی از تغییر قیمت اوراق'!Print_Titles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Amirhosein Eshtiaghi</dc:creator>
  <dc:description/>
  <cp:lastModifiedBy>Behnaz Taheri</cp:lastModifiedBy>
  <cp:lastPrinted>2025-07-09T06:46:18Z</cp:lastPrinted>
  <dcterms:created xsi:type="dcterms:W3CDTF">2024-08-25T07:38:43Z</dcterms:created>
  <dcterms:modified xsi:type="dcterms:W3CDTF">2025-07-09T07:03:22Z</dcterms:modified>
</cp:coreProperties>
</file>