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AFABBDAB-207B-4138-9D4B-F550652F36D7}" xr6:coauthVersionLast="47" xr6:coauthVersionMax="47" xr10:uidLastSave="{00000000-0000-0000-0000-000000000000}"/>
  <bookViews>
    <workbookView xWindow="-120" yWindow="-120" windowWidth="29040" windowHeight="15720" tabRatio="869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درآمد اعمال اختیار" sheetId="20" r:id="rId16"/>
    <sheet name="سود سپرده بانکی" sheetId="18" r:id="rId17"/>
  </sheets>
  <definedNames>
    <definedName name="_xlnm._FilterDatabase" localSheetId="14" hidden="1">'درآمد ناشی از تغییر قیمت اوراق'!$A$1:$R$54</definedName>
    <definedName name="_xlnm._FilterDatabase" localSheetId="13" hidden="1">'درآمد ناشی از فروش'!$A$4:$R$135</definedName>
    <definedName name="_xlnm._FilterDatabase" localSheetId="1" hidden="1">سهام!$A$8:$F$82</definedName>
    <definedName name="_xlnm.Print_Area" localSheetId="2">اوراق!$A$1:$AM$9</definedName>
    <definedName name="_xlnm.Print_Area" localSheetId="3">'اوراق مشتقه'!$A$1:$AX$20</definedName>
    <definedName name="_xlnm.Print_Area" localSheetId="5">درآمد!$A$1:$K$11</definedName>
    <definedName name="_xlnm.Print_Area" localSheetId="15">'درآمد اعمال اختیار'!$A$1:$Z$55</definedName>
    <definedName name="_xlnm.Print_Area" localSheetId="9">'درآمد سپرده بانکی'!$A$1:$K$12</definedName>
    <definedName name="_xlnm.Print_Area" localSheetId="7">'درآمد سرمایه گذاری در اوراق به'!$A$1:$S$14</definedName>
    <definedName name="_xlnm.Print_Area" localSheetId="6">'درآمد سرمایه گذاری در سهام'!$A$1:$X$175</definedName>
    <definedName name="_xlnm.Print_Area" localSheetId="11">'درآمد سود سهام'!$A$1:$T$29</definedName>
    <definedName name="_xlnm.Print_Area" localSheetId="14">'درآمد ناشی از تغییر قیمت اوراق'!$A$1:$S$54</definedName>
    <definedName name="_xlnm.Print_Area" localSheetId="13">'درآمد ناشی از فروش'!$A$1:$S$135</definedName>
    <definedName name="_xlnm.Print_Area" localSheetId="10">'سایر درآمدها'!$A$1:$G$9</definedName>
    <definedName name="_xlnm.Print_Area" localSheetId="4">سپرده!$A$1:$M$11</definedName>
    <definedName name="_xlnm.Print_Area" localSheetId="1">سهام!$A$1:$AC$82</definedName>
    <definedName name="_xlnm.Print_Area" localSheetId="12">'سود اوراق بهادار'!$A$1:$T$8</definedName>
    <definedName name="_xlnm.Print_Area" localSheetId="16">'سود سپرده بانکی'!$A$1:$N$12</definedName>
    <definedName name="_xlnm.Print_Area" localSheetId="0">'صورت وضعیت'!$A$1:$C$24</definedName>
    <definedName name="_xlnm.Print_Area" localSheetId="8">'مبالغ تخصیصی اوراق'!$A$1:$R$8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2" i="2" l="1"/>
  <c r="Z82" i="2"/>
  <c r="X82" i="2"/>
  <c r="T82" i="2"/>
  <c r="R82" i="2"/>
  <c r="P82" i="2"/>
  <c r="N82" i="2"/>
  <c r="L82" i="2"/>
  <c r="J82" i="2"/>
  <c r="H82" i="2"/>
  <c r="J11" i="8"/>
  <c r="H10" i="8"/>
  <c r="H9" i="8"/>
  <c r="H7" i="8"/>
  <c r="U17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9" i="9"/>
  <c r="U8" i="9"/>
  <c r="S175" i="9"/>
  <c r="P175" i="9"/>
  <c r="N175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50" i="9"/>
  <c r="J49" i="9"/>
  <c r="J46" i="9"/>
  <c r="J47" i="9"/>
  <c r="J48" i="9"/>
  <c r="J42" i="9"/>
  <c r="J43" i="9"/>
  <c r="J44" i="9"/>
  <c r="J45" i="9"/>
  <c r="J41" i="9"/>
  <c r="J38" i="9"/>
  <c r="J39" i="9"/>
  <c r="J40" i="9"/>
  <c r="J37" i="9"/>
  <c r="J33" i="9"/>
  <c r="J34" i="9"/>
  <c r="J35" i="9"/>
  <c r="J36" i="9"/>
  <c r="J26" i="9"/>
  <c r="J27" i="9"/>
  <c r="J28" i="9"/>
  <c r="J29" i="9"/>
  <c r="J30" i="9"/>
  <c r="J31" i="9"/>
  <c r="J32" i="9"/>
  <c r="J25" i="9"/>
  <c r="J23" i="9"/>
  <c r="J24" i="9"/>
  <c r="J20" i="9"/>
  <c r="J21" i="9"/>
  <c r="J22" i="9"/>
  <c r="J14" i="9"/>
  <c r="J15" i="9"/>
  <c r="J16" i="9"/>
  <c r="J17" i="9"/>
  <c r="J18" i="9"/>
  <c r="J19" i="9"/>
  <c r="J13" i="9"/>
  <c r="J10" i="9"/>
  <c r="J11" i="9"/>
  <c r="J12" i="9"/>
  <c r="J9" i="9"/>
  <c r="J8" i="9"/>
  <c r="H175" i="9"/>
  <c r="F175" i="9"/>
  <c r="F7" i="8"/>
  <c r="F8" i="8"/>
  <c r="H8" i="8" s="1"/>
  <c r="H11" i="8" s="1"/>
  <c r="F9" i="8"/>
  <c r="F10" i="8"/>
  <c r="R14" i="11"/>
  <c r="P14" i="11"/>
  <c r="N14" i="11"/>
  <c r="L14" i="11"/>
  <c r="J14" i="11"/>
  <c r="D14" i="11"/>
  <c r="I54" i="21"/>
  <c r="Q54" i="21"/>
  <c r="I19" i="21"/>
  <c r="AJ9" i="5"/>
  <c r="T9" i="5"/>
  <c r="J11" i="7"/>
  <c r="H11" i="7"/>
  <c r="F11" i="7"/>
  <c r="D11" i="7"/>
  <c r="H12" i="13"/>
  <c r="D12" i="13"/>
  <c r="F9" i="14"/>
  <c r="D9" i="14"/>
  <c r="S29" i="15"/>
  <c r="Q29" i="15"/>
  <c r="O29" i="15"/>
  <c r="K29" i="15"/>
  <c r="M12" i="18"/>
  <c r="I12" i="18"/>
  <c r="C12" i="18"/>
  <c r="G12" i="18"/>
  <c r="Q135" i="19"/>
  <c r="O135" i="19"/>
  <c r="M135" i="19"/>
  <c r="K135" i="19"/>
  <c r="Q8" i="19"/>
  <c r="Q33" i="19"/>
  <c r="Q32" i="19"/>
  <c r="Q27" i="19"/>
  <c r="Q37" i="19"/>
  <c r="G135" i="19"/>
  <c r="E135" i="19"/>
  <c r="C135" i="19"/>
  <c r="I37" i="19"/>
  <c r="I27" i="19"/>
  <c r="I24" i="19"/>
  <c r="I33" i="19"/>
  <c r="I32" i="19"/>
  <c r="I135" i="19" l="1"/>
  <c r="E9" i="14"/>
  <c r="E12" i="13"/>
  <c r="G12" i="13"/>
  <c r="X62" i="2" l="1"/>
  <c r="E43" i="21" l="1"/>
  <c r="M43" i="21" s="1"/>
  <c r="O43" i="21" s="1"/>
  <c r="C43" i="21"/>
  <c r="K43" i="21" s="1"/>
  <c r="E42" i="21"/>
  <c r="M42" i="21" s="1"/>
  <c r="O42" i="21" s="1"/>
  <c r="E35" i="21"/>
  <c r="M35" i="21" s="1"/>
  <c r="O35" i="21" s="1"/>
  <c r="C35" i="21"/>
  <c r="K35" i="21" s="1"/>
  <c r="E12" i="21"/>
  <c r="M12" i="21" l="1"/>
  <c r="E54" i="21"/>
  <c r="G43" i="21"/>
  <c r="G42" i="21"/>
  <c r="G12" i="21"/>
  <c r="O12" i="21" l="1"/>
  <c r="O54" i="21" s="1"/>
  <c r="M54" i="21"/>
  <c r="G54" i="21"/>
  <c r="E11" i="7"/>
  <c r="G11" i="7"/>
  <c r="I11" i="7"/>
  <c r="G82" i="2" l="1"/>
  <c r="I82" i="2"/>
  <c r="K82" i="2"/>
  <c r="M82" i="2"/>
  <c r="O82" i="2"/>
  <c r="Q82" i="2"/>
  <c r="X29" i="2"/>
  <c r="X76" i="2"/>
  <c r="T40" i="2"/>
  <c r="C42" i="21" s="1"/>
  <c r="K42" i="21" s="1"/>
  <c r="T29" i="2"/>
  <c r="C12" i="21" l="1"/>
  <c r="N16" i="2"/>
  <c r="K12" i="21" l="1"/>
  <c r="K54" i="21" s="1"/>
  <c r="C54" i="21"/>
</calcChain>
</file>

<file path=xl/sharedStrings.xml><?xml version="1.0" encoding="utf-8"?>
<sst xmlns="http://schemas.openxmlformats.org/spreadsheetml/2006/main" count="926" uniqueCount="361">
  <si>
    <t>صندوق سرمایه گذاری بخشی صنایع سورنا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</si>
  <si>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</si>
  <si>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</si>
  <si>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</si>
  <si>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</si>
  <si>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</si>
  <si>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</si>
  <si>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</si>
  <si>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</si>
  <si>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</si>
  <si>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</si>
  <si>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</si>
  <si>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</si>
  <si>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</si>
  <si>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</si>
  <si>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</si>
  <si>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شستا-1400-1404/03/13</t>
  </si>
  <si>
    <t>اختیارخ وبملت-2347-1404/03/21</t>
  </si>
  <si>
    <t>ایران خودرو دیزل</t>
  </si>
  <si>
    <t>ایران‌ تایر</t>
  </si>
  <si>
    <t>ایران‌ خودرو</t>
  </si>
  <si>
    <t>ایمن خودرو شرق</t>
  </si>
  <si>
    <t>بانک  پاسارگاد</t>
  </si>
  <si>
    <t>بانک تجارت</t>
  </si>
  <si>
    <t>بانک سامان</t>
  </si>
  <si>
    <t>بانک سینا</t>
  </si>
  <si>
    <t>بانک صادرات ایران</t>
  </si>
  <si>
    <t>بانک ملت</t>
  </si>
  <si>
    <t>بانک‌اقتصادنوین‌</t>
  </si>
  <si>
    <t>بهنوش‌ ایران‌</t>
  </si>
  <si>
    <t>بیمه اتکایی ایران معین</t>
  </si>
  <si>
    <t>پالایش نفت بندرعباس</t>
  </si>
  <si>
    <t>پالایش نفت تهران</t>
  </si>
  <si>
    <t>پالایش نفت لاوان</t>
  </si>
  <si>
    <t>پخش البرز</t>
  </si>
  <si>
    <t>توسعه سرمایه و صنعت غدیر</t>
  </si>
  <si>
    <t>توسعه نیشکر و  صنایع جانبی</t>
  </si>
  <si>
    <t>توسعه‌ معادن‌ روی‌ ایران‌</t>
  </si>
  <si>
    <t>تولیدی برنا باطری</t>
  </si>
  <si>
    <t>ح.کشتیرانی دریای خزر</t>
  </si>
  <si>
    <t>حفاری شمال</t>
  </si>
  <si>
    <t>ذوب آهن اصفهان</t>
  </si>
  <si>
    <t>زامیاد</t>
  </si>
  <si>
    <t>سرمایه گذاری امین مهرگان</t>
  </si>
  <si>
    <t>سوژمیران</t>
  </si>
  <si>
    <t>صنایع ارتباطی آوا</t>
  </si>
  <si>
    <t>صنعتی بهپاک</t>
  </si>
  <si>
    <t>صنعتی مینو</t>
  </si>
  <si>
    <t>فرآورده های دامی ولبنی دالاهو</t>
  </si>
  <si>
    <t>فولاد  خوزستان</t>
  </si>
  <si>
    <t>فولاد مبارکه اصفهان</t>
  </si>
  <si>
    <t>فولاد هرمزگان جنوب</t>
  </si>
  <si>
    <t>فولاد کاوه جنوب کیش</t>
  </si>
  <si>
    <t>گروه مپنا (سهامی عام)</t>
  </si>
  <si>
    <t>گروه‌صنعتی‌سپاهان‌</t>
  </si>
  <si>
    <t>گسترش‌سرمایه‌گذاری‌ایران‌خودرو</t>
  </si>
  <si>
    <t>گواهي سپرده کالايي شمش طلا</t>
  </si>
  <si>
    <t>گواهي سپرده کالايي شمش نقره</t>
  </si>
  <si>
    <t>مدیریت نیروگاهی ایرانیان مپنا</t>
  </si>
  <si>
    <t>ملی‌ صنایع‌ مس‌ ایران‌</t>
  </si>
  <si>
    <t>نساجی بابکان</t>
  </si>
  <si>
    <t>نورایستا پلاستیک</t>
  </si>
  <si>
    <t>نوردوقطعات‌ فولادی‌</t>
  </si>
  <si>
    <t>کانی کربن طبس</t>
  </si>
  <si>
    <t>کشت و دام گلدشت نمونه اصفهان</t>
  </si>
  <si>
    <t>کشتیرانی جمهوری اسلامی ایران</t>
  </si>
  <si>
    <t>کشتیرانی دریای خزر</t>
  </si>
  <si>
    <t>آلومینای ایران</t>
  </si>
  <si>
    <t>اقتصادی و خودکفایی آزادگان</t>
  </si>
  <si>
    <t>بهار رز عالیس چناران</t>
  </si>
  <si>
    <t>پاکدیس</t>
  </si>
  <si>
    <t>پگاه‌آذربایجان‌غربی‌</t>
  </si>
  <si>
    <t>تولیدی‌مهرام‌</t>
  </si>
  <si>
    <t>دشت‌ مرغاب‌</t>
  </si>
  <si>
    <t>سالمین‌</t>
  </si>
  <si>
    <t>سپید ماکیان</t>
  </si>
  <si>
    <t>سیمرغ</t>
  </si>
  <si>
    <t>شوکو پارس</t>
  </si>
  <si>
    <t>شیر پاستوریزه پگاه فارس</t>
  </si>
  <si>
    <t>شیر پاستوریزه پگاه گلپایگان</t>
  </si>
  <si>
    <t>شیر پاستوریزه پگاه گلستان</t>
  </si>
  <si>
    <t>شیرپاستوریزه‌پگاه‌اصفهان‌</t>
  </si>
  <si>
    <t>صنعت غذایی کورش</t>
  </si>
  <si>
    <t>صنعتی زر ماکارون</t>
  </si>
  <si>
    <t>صنعتی‌ بهشهر</t>
  </si>
  <si>
    <t>فروشگاههای زنجیره ای افق کوروش</t>
  </si>
  <si>
    <t>فنرسازی‌خاور</t>
  </si>
  <si>
    <t>گروه کارخانجات صنعتی تبرک</t>
  </si>
  <si>
    <t>نشاسته و گلوکز آردینه</t>
  </si>
  <si>
    <t>ویتانا</t>
  </si>
  <si>
    <t>کشاورزی و دامپروری بینالود</t>
  </si>
  <si>
    <t>کشت و صنعت جوین</t>
  </si>
  <si>
    <t>کشت‌ و صنعت‌ چین‌ چین</t>
  </si>
  <si>
    <t>کشت‌وصنعت‌پیاذر</t>
  </si>
  <si>
    <t>مبین انرژی خلیج فارس</t>
  </si>
  <si>
    <t>گروه سرمایه گذاری لقمان</t>
  </si>
  <si>
    <t>پالایش نفت اصفهان</t>
  </si>
  <si>
    <t>مدیریت انرژی امید  تابان هور</t>
  </si>
  <si>
    <t>کشت و صنعت شهداب ناب خراسان</t>
  </si>
  <si>
    <t>فولاد امیرکبیرکاشان</t>
  </si>
  <si>
    <t>ایران‌ ترانسفو</t>
  </si>
  <si>
    <t>نفت‌ پارس‌</t>
  </si>
  <si>
    <t>بیسکویت‌  گرجی‌</t>
  </si>
  <si>
    <t>پارس‌ مینو</t>
  </si>
  <si>
    <t>سیمان فارس و خوزستان</t>
  </si>
  <si>
    <t>سرمایه گذاری مهر</t>
  </si>
  <si>
    <t>سرمایه‌گذاری‌ سایپا</t>
  </si>
  <si>
    <t>ماشین‌ سازی‌ اراک‌</t>
  </si>
  <si>
    <t>مس‌ شهیدباهنر</t>
  </si>
  <si>
    <t>کشت و دامداری فکا</t>
  </si>
  <si>
    <t>ح .بیمه ایران - معین</t>
  </si>
  <si>
    <t>کارخانجات‌تولیدی‌شیشه‌رازی‌</t>
  </si>
  <si>
    <t>معدنی‌وصنعتی‌چادرملو</t>
  </si>
  <si>
    <t>معدنی و صنعتی گل گهر</t>
  </si>
  <si>
    <t>گروه سرمایه گذاری میراث فرهنگی</t>
  </si>
  <si>
    <t>توسعه‌معادن‌وفلزات‌</t>
  </si>
  <si>
    <t>توسعه معدنی و صنعتی صبانور</t>
  </si>
  <si>
    <t>کشت وصنعت بهاران گلبهار خراسان</t>
  </si>
  <si>
    <t>نفت‌ بهران‌</t>
  </si>
  <si>
    <t>گلوکوزان‌</t>
  </si>
  <si>
    <t>ح . دشت‌ مرغاب‌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</si>
  <si>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</si>
  <si>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</si>
  <si>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</si>
  <si>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</si>
  <si>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</si>
  <si>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</si>
  <si>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</si>
  <si>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</si>
  <si>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</si>
  <si>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</si>
  <si>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</si>
  <si>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</si>
  <si>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فولاد-6480-1404/03/13</t>
  </si>
  <si>
    <t>اختیار خرید</t>
  </si>
  <si>
    <t>-</t>
  </si>
  <si>
    <t>موقعیت فروش</t>
  </si>
  <si>
    <t>1404/03/13</t>
  </si>
  <si>
    <t>اختیارخ فولاد-6000-1404/05/15</t>
  </si>
  <si>
    <t>1404/05/15</t>
  </si>
  <si>
    <t>اختیارخ فولاد-6500-1404/05/15</t>
  </si>
  <si>
    <t>موقعیت خرید</t>
  </si>
  <si>
    <t>1404/03/21</t>
  </si>
  <si>
    <t>اطلاعات آماری مرتبط با قراردادهای آتی توسط صندوق سرمایه گذاری: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</si>
  <si>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</si>
  <si>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</si>
  <si>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</si>
  <si>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</si>
  <si>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</si>
  <si>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</si>
  <si>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</si>
  <si>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فارس07-بدون ضامن</t>
  </si>
  <si>
    <t>بله</t>
  </si>
  <si>
    <t>1403/03/07</t>
  </si>
  <si>
    <t>1407/03/07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</si>
  <si>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</si>
  <si>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</si>
  <si>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</si>
  <si>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</si>
  <si>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</si>
  <si>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</si>
  <si>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</si>
  <si>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</si>
  <si>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</si>
  <si>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</si>
  <si>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</si>
  <si>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</si>
  <si>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</si>
  <si>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</si>
  <si>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</si>
  <si>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</si>
  <si>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</si>
  <si>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</si>
  <si>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</si>
  <si>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</si>
  <si>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</si>
  <si>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</si>
  <si>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</si>
  <si>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</si>
  <si>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</si>
  <si>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گواهی سپرده شمش نقره CD1GOC0001</t>
  </si>
  <si>
    <t>پتروشیمی جم پیلن</t>
  </si>
  <si>
    <t>پلیمر آریا ساسول</t>
  </si>
  <si>
    <t>بهساز کاشانه تهران</t>
  </si>
  <si>
    <t>غلتک سازان سپاهان</t>
  </si>
  <si>
    <t>سیمان‌سپاهان‌</t>
  </si>
  <si>
    <t>کالسیمین‌</t>
  </si>
  <si>
    <t>تراکتورسازی‌ایران‌</t>
  </si>
  <si>
    <t>سیمان‌ صوفیان‌</t>
  </si>
  <si>
    <t>تولیدی چدن سازان</t>
  </si>
  <si>
    <t>کویر تایر</t>
  </si>
  <si>
    <t>پاکسان‌</t>
  </si>
  <si>
    <t>صبا فولاد خلیج فارس</t>
  </si>
  <si>
    <t>پتروشیمی پارس</t>
  </si>
  <si>
    <t>گروه‌بهمن‌</t>
  </si>
  <si>
    <t>پتروشیمی فناوران</t>
  </si>
  <si>
    <t>فروسیلیسیم خمین</t>
  </si>
  <si>
    <t>فولاد سیرجان ایرانیان</t>
  </si>
  <si>
    <t>پتروشیمی نوری</t>
  </si>
  <si>
    <t>ح .مدیریت انرژی امید تابان هور</t>
  </si>
  <si>
    <t>پتروشیمی زاگرس</t>
  </si>
  <si>
    <t>صنایع پتروشیمی خلیج فارس</t>
  </si>
  <si>
    <t>پارس فولاد سبزوار</t>
  </si>
  <si>
    <t>س. نفت و گاز و پتروشیمی تأمین</t>
  </si>
  <si>
    <t>فرآوری‌موادمعدنی‌ایران‌</t>
  </si>
  <si>
    <t>گروه مدیریت سرمایه گذاری امید</t>
  </si>
  <si>
    <t>فولاد خراسان</t>
  </si>
  <si>
    <t>گروه مالی صبا تامین</t>
  </si>
  <si>
    <t>فرآوری معدنی اپال کانی پارس</t>
  </si>
  <si>
    <t>مخابرات ایران</t>
  </si>
  <si>
    <t>پتروشیمی مارون</t>
  </si>
  <si>
    <t>سرمایه‌گذاری‌صندوق‌بازنشستگی‌</t>
  </si>
  <si>
    <t>سرمایه گذاری خوارزمی</t>
  </si>
  <si>
    <t>توکاریل</t>
  </si>
  <si>
    <t>پتروشیمی جم</t>
  </si>
  <si>
    <t>پویا زرکان آق دره</t>
  </si>
  <si>
    <t>گ.س.وت.ص.پتروشیمی خلیج فارس</t>
  </si>
  <si>
    <t>کشت و صنعت بین الملل چین چین</t>
  </si>
  <si>
    <t>گروه مالی شهر</t>
  </si>
  <si>
    <t>سرمایه گذاری دارویی تامین</t>
  </si>
  <si>
    <t>سیمان‌ شرق‌</t>
  </si>
  <si>
    <t>سرمایه گذاری صدرتامین</t>
  </si>
  <si>
    <t>نورد آلومینیوم‌</t>
  </si>
  <si>
    <t>بانک گردشگری</t>
  </si>
  <si>
    <t>داروسازی‌ کوثر</t>
  </si>
  <si>
    <t>دارویی و نهاده های زاگرس دارو</t>
  </si>
  <si>
    <t>تولیدی و صنعتی گوهرفام</t>
  </si>
  <si>
    <t>آنتی بیوتیک سازی ایران</t>
  </si>
  <si>
    <t>پالایش نفت تبریز</t>
  </si>
  <si>
    <t>نفت سپاهان</t>
  </si>
  <si>
    <t>سرمایه‌گذاری‌بهمن‌</t>
  </si>
  <si>
    <t>گروه‌ صنعتی‌ بارز</t>
  </si>
  <si>
    <t>پتروشیمی بوعلی سینا</t>
  </si>
  <si>
    <t>سرمایه‌گذاری‌غدیر(هلدینگ‌</t>
  </si>
  <si>
    <t>سرمایه گذاری تامین اجتماعی</t>
  </si>
  <si>
    <t>پتروشیمی پردیس</t>
  </si>
  <si>
    <t>سایپا دیزل</t>
  </si>
  <si>
    <t>بانک‌پارسیان‌</t>
  </si>
  <si>
    <t>توسعه خدمات دریایی وبندری سینا</t>
  </si>
  <si>
    <t>توسعه نیشکر و صنایع جانبی</t>
  </si>
  <si>
    <t>صندوق س.بخشی صنایع سورنا-ب</t>
  </si>
  <si>
    <t>عنوان</t>
  </si>
  <si>
    <t>درآمد سود اوراق</t>
  </si>
  <si>
    <t>اسناد خزانه-م13بودجه02-051021</t>
  </si>
  <si>
    <t>اسنادخزانه-م10بودجه02-051112</t>
  </si>
  <si>
    <t>اسنادخزانه-م1بودجه02-050325</t>
  </si>
  <si>
    <t>اسنادخزانه-م2بودجه02-050923</t>
  </si>
  <si>
    <t>اسناد خزانه-م12بودجه02-050916</t>
  </si>
  <si>
    <t>اسناد خزانه-م11بودجه02-050720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</si>
  <si>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</si>
  <si>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</si>
  <si>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</si>
  <si>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</si>
  <si>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</si>
  <si>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</si>
  <si>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</si>
  <si>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</si>
  <si>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</si>
  <si>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</si>
  <si>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سود سپرده بانکی و گواهی سپرده</t>
  </si>
  <si>
    <t>درصد سود به میانگین سپرده</t>
  </si>
  <si>
    <t>سپرده کوتاه مدت بانک ملت بهار جنوبی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</si>
  <si>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</si>
  <si>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</si>
  <si>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</si>
  <si>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</si>
  <si>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</si>
  <si>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</si>
  <si>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</si>
  <si>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</si>
  <si>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</si>
  <si>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</si>
  <si>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1403/04/10</t>
  </si>
  <si>
    <t>1403/05/16</t>
  </si>
  <si>
    <t>1403/04/31</t>
  </si>
  <si>
    <t>1403/04/16</t>
  </si>
  <si>
    <t>1403/09/13</t>
  </si>
  <si>
    <t>1403/12/18</t>
  </si>
  <si>
    <t>1403/05/24</t>
  </si>
  <si>
    <t>1403/04/30</t>
  </si>
  <si>
    <t>1403/04/23</t>
  </si>
  <si>
    <t>1403/06/28</t>
  </si>
  <si>
    <t>1403/12/22</t>
  </si>
  <si>
    <t>1403/04/28</t>
  </si>
  <si>
    <t>1403/10/18</t>
  </si>
  <si>
    <t>1403/12/20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</si>
  <si>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</si>
  <si>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</si>
  <si>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</si>
  <si>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</si>
  <si>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</si>
  <si>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</si>
  <si>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</si>
  <si>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</si>
  <si>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</si>
  <si>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</si>
  <si>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</si>
  <si>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</si>
  <si>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</si>
  <si>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</si>
  <si>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</si>
  <si>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</si>
  <si>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</si>
  <si>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</si>
  <si>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</si>
  <si>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فولاد1</t>
  </si>
  <si>
    <t>ضفلا30531</t>
  </si>
  <si>
    <t>1404/02/02</t>
  </si>
  <si>
    <t>1404/02/15</t>
  </si>
  <si>
    <t>1404/02/16</t>
  </si>
  <si>
    <t>ضفلا50231</t>
  </si>
  <si>
    <t>1404/02/10</t>
  </si>
  <si>
    <t>وتجارت1</t>
  </si>
  <si>
    <t>ضجار40181</t>
  </si>
  <si>
    <t>اهرم1</t>
  </si>
  <si>
    <t>طهرم90051</t>
  </si>
  <si>
    <t>طهرم90071</t>
  </si>
  <si>
    <t>ضهرم90101</t>
  </si>
  <si>
    <t>طهرم90081</t>
  </si>
  <si>
    <t>وبملت1</t>
  </si>
  <si>
    <t>ضملت01171</t>
  </si>
  <si>
    <t>ضفلا12101</t>
  </si>
  <si>
    <t>ضفلا90181</t>
  </si>
  <si>
    <t>ضفلا12081</t>
  </si>
  <si>
    <t>ضفلا01201</t>
  </si>
  <si>
    <t>ضفلا90191</t>
  </si>
  <si>
    <t>ضفلا01191</t>
  </si>
  <si>
    <t>ضفلا12071</t>
  </si>
  <si>
    <t>طفلا01171</t>
  </si>
  <si>
    <t>ضفلا90171</t>
  </si>
  <si>
    <t>ضفلا01181</t>
  </si>
  <si>
    <t>شستا1</t>
  </si>
  <si>
    <t>ضستا10421</t>
  </si>
  <si>
    <t>ضستا10381</t>
  </si>
  <si>
    <t>ضستا10401</t>
  </si>
  <si>
    <t>ضستا11311</t>
  </si>
  <si>
    <t>درآمد ناشی از تغییر قیمت اوراق بهادار</t>
  </si>
  <si>
    <t>سود و زیان ناشی از تغییر قیمت</t>
  </si>
  <si>
    <t>ضفلا50221</t>
  </si>
  <si>
    <t>سرمایه‌گذاری‌ رنا</t>
  </si>
  <si>
    <t>سرمایه‌گذاری‌توکافولاد</t>
  </si>
  <si>
    <t xml:space="preserve">گروه مپنا </t>
  </si>
  <si>
    <t>صندوق سرمایه گذاری بخشی صنایع سورنا - نماد روئین</t>
  </si>
  <si>
    <t>صندوق سرمایه گذاری بخشی صنایع سورنا-نماد روئین</t>
  </si>
  <si>
    <t>2-4- سایر درآمدها</t>
  </si>
  <si>
    <t>2-3- درآمد حاصل از سرمایه­گذاری در سپرده بانکی و گواهی سپرده</t>
  </si>
  <si>
    <t>2-2- درآمد حاصل از سرمایه­گذاری در اوراق بهادار با درآمد ثابت</t>
  </si>
  <si>
    <t>1-3- سرمایه‌گذاری در  سپرده‌ بانکی</t>
  </si>
  <si>
    <t>صندوق سرمایه گذاری بخشی صنایع سورنا - نما روئین</t>
  </si>
  <si>
    <t>1-2-سرمایه‌گذاری در اوراق بهادار با درآمد ثابت یا علی‌الحساب</t>
  </si>
  <si>
    <t>1- سرمایه گذاری ها</t>
  </si>
  <si>
    <t>1-1-سرمایه گذاری در سهام و حق تقدم سهام</t>
  </si>
  <si>
    <t>گروه مپنا</t>
  </si>
  <si>
    <t>سود (زیان) ناشی از تسویه اختیار معامله سهام</t>
  </si>
  <si>
    <t>2-3</t>
  </si>
  <si>
    <t>2-4</t>
  </si>
  <si>
    <t>2-1</t>
  </si>
  <si>
    <t>2-1- درآمد حاصل از سرمایه­گذاری در سهام و حق تقدم سهام</t>
  </si>
  <si>
    <t>توسعه‌ صنایع‌ بهشهر</t>
  </si>
  <si>
    <t>2- درآمد حاصل از سرمایه گذاری ها</t>
  </si>
  <si>
    <t>سرمایه‌گذاری‌غدیر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</si>
</sst>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62AC"/>
      <name val="B Titr"/>
      <charset val="178"/>
    </font>
    <font>
      <sz val="12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80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 readingOrder="2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38" fontId="0" fillId="2" borderId="0" xfId="0" applyNumberFormat="1" applyFill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2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right" vertical="top"/>
    </xf>
    <xf numFmtId="38" fontId="4" fillId="2" borderId="0" xfId="0" applyNumberFormat="1" applyFont="1" applyFill="1" applyAlignment="1">
      <alignment horizontal="right" vertical="top"/>
    </xf>
    <xf numFmtId="38" fontId="0" fillId="2" borderId="0" xfId="0" applyNumberForma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3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readingOrder="2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8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8" fontId="0" fillId="2" borderId="0" xfId="0" applyNumberFormat="1" applyFill="1" applyAlignment="1">
      <alignment horizontal="lef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38" fontId="3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4" fontId="3" fillId="2" borderId="5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2" borderId="0" xfId="0" applyNumberFormat="1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8" fontId="3" fillId="2" borderId="9" xfId="0" applyNumberFormat="1" applyFont="1" applyFill="1" applyBorder="1" applyAlignment="1">
      <alignment horizontal="center" vertical="center" wrapText="1"/>
    </xf>
    <xf numFmtId="38" fontId="3" fillId="2" borderId="9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top"/>
    </xf>
    <xf numFmtId="38" fontId="4" fillId="2" borderId="0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38" fontId="10" fillId="2" borderId="0" xfId="0" applyNumberFormat="1" applyFont="1" applyFill="1" applyAlignment="1">
      <alignment horizontal="center" vertical="center"/>
    </xf>
    <xf numFmtId="38" fontId="3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4C941090-5A8E-4528-9244-DD1378FFEBC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49"/>
  <sheetViews>
    <sheetView rightToLeft="1" view="pageBreakPreview" zoomScale="60" zoomScaleNormal="100" workbookViewId="0">
      <selection activeCell="L30" sqref="L30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76"/>
    </row>
    <row r="6" spans="1:3" ht="30" customHeight="1" x14ac:dyDescent="0.2">
      <c r="B6" s="76"/>
    </row>
    <row r="7" spans="1:3" ht="30" customHeight="1" x14ac:dyDescent="0.2">
      <c r="A7" s="75" t="s">
        <v>342</v>
      </c>
      <c r="B7" s="75"/>
      <c r="C7" s="75"/>
    </row>
    <row r="8" spans="1:3" ht="30" customHeight="1" x14ac:dyDescent="0.2">
      <c r="A8" s="75" t="s">
        <v>1</v>
      </c>
      <c r="B8" s="75"/>
      <c r="C8" s="75"/>
    </row>
    <row r="9" spans="1:3" ht="30" customHeight="1" x14ac:dyDescent="0.2">
      <c r="A9" s="75" t="s">
        <v>2</v>
      </c>
      <c r="B9" s="75"/>
      <c r="C9" s="75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customFormat="1" ht="30" customHeight="1" x14ac:dyDescent="0.2"/>
    <row r="18" customFormat="1" ht="30" customHeight="1" x14ac:dyDescent="0.2"/>
    <row r="19" customFormat="1" ht="30" customHeight="1" x14ac:dyDescent="0.2"/>
    <row r="20" customFormat="1" ht="30" customHeight="1" x14ac:dyDescent="0.2"/>
    <row r="21" customFormat="1" ht="30" customHeight="1" x14ac:dyDescent="0.2"/>
    <row r="22" customFormat="1" ht="30" customHeight="1" x14ac:dyDescent="0.2"/>
    <row r="23" customFormat="1" ht="30" customHeight="1" x14ac:dyDescent="0.2"/>
    <row r="24" customFormat="1" ht="30" customHeight="1" x14ac:dyDescent="0.2"/>
    <row r="25" customFormat="1" ht="30" customHeight="1" x14ac:dyDescent="0.2"/>
    <row r="26" customFormat="1" ht="30" customHeight="1" x14ac:dyDescent="0.2"/>
    <row r="27" customFormat="1" ht="30" customHeight="1" x14ac:dyDescent="0.2"/>
    <row r="28" customFormat="1" ht="30" customHeight="1" x14ac:dyDescent="0.2"/>
    <row r="29" customFormat="1" ht="30" customHeight="1" x14ac:dyDescent="0.2"/>
    <row r="30" customFormat="1" ht="30" customHeight="1" x14ac:dyDescent="0.2"/>
    <row r="31" customFormat="1" ht="30" customHeight="1" x14ac:dyDescent="0.2"/>
    <row r="32" customFormat="1" ht="30" customHeight="1" x14ac:dyDescent="0.2"/>
    <row r="33" customFormat="1" ht="30" customHeight="1" x14ac:dyDescent="0.2"/>
    <row r="34" customFormat="1" ht="30" customHeight="1" x14ac:dyDescent="0.2"/>
    <row r="35" customFormat="1" ht="30" customHeight="1" x14ac:dyDescent="0.2"/>
    <row r="36" customFormat="1" ht="30" customHeight="1" x14ac:dyDescent="0.2"/>
    <row r="37" customFormat="1" ht="30" customHeight="1" x14ac:dyDescent="0.2"/>
    <row r="38" customFormat="1" ht="30" customHeight="1" x14ac:dyDescent="0.2"/>
    <row r="39" customFormat="1" ht="30" customHeight="1" x14ac:dyDescent="0.2"/>
    <row r="40" customFormat="1" ht="30" customHeight="1" x14ac:dyDescent="0.2"/>
    <row r="41" customFormat="1" ht="30" customHeight="1" x14ac:dyDescent="0.2"/>
    <row r="42" customFormat="1" ht="30" customHeight="1" x14ac:dyDescent="0.2"/>
    <row r="43" customFormat="1" ht="30" customHeight="1" x14ac:dyDescent="0.2"/>
    <row r="44" customFormat="1" ht="30" customHeight="1" x14ac:dyDescent="0.2"/>
    <row r="45" customFormat="1" ht="30" customHeight="1" x14ac:dyDescent="0.2"/>
    <row r="46" customFormat="1" ht="30" customHeight="1" x14ac:dyDescent="0.2"/>
    <row r="47" customFormat="1" ht="30" customHeight="1" x14ac:dyDescent="0.2"/>
    <row r="48" customFormat="1" ht="30" customHeight="1" x14ac:dyDescent="0.2"/>
    <row r="49" customFormat="1" ht="30" customHeight="1" x14ac:dyDescent="0.2"/>
  </sheetData>
  <mergeCells count="4">
    <mergeCell ref="A8:C8"/>
    <mergeCell ref="A9:C9"/>
    <mergeCell ref="B5:B6"/>
    <mergeCell ref="A7:C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13"/>
  <sheetViews>
    <sheetView rightToLeft="1" view="pageBreakPreview" zoomScale="60" zoomScaleNormal="100" workbookViewId="0">
      <selection activeCell="J21" sqref="J21"/>
    </sheetView>
  </sheetViews>
  <sheetFormatPr defaultRowHeight="30" customHeight="1" x14ac:dyDescent="0.2"/>
  <cols>
    <col min="1" max="1" width="5.140625" customWidth="1"/>
    <col min="2" max="2" width="40.28515625" customWidth="1"/>
    <col min="3" max="3" width="1.28515625" customWidth="1"/>
    <col min="4" max="4" width="22.28515625" customWidth="1"/>
    <col min="5" max="5" width="1.28515625" customWidth="1"/>
    <col min="6" max="6" width="19.285156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1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</row>
    <row r="2" spans="1:11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1" ht="30" customHeight="1" x14ac:dyDescent="0.2">
      <c r="A4" s="87" t="s">
        <v>345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30" customHeight="1" x14ac:dyDescent="0.2">
      <c r="D5" s="77" t="s">
        <v>173</v>
      </c>
      <c r="E5" s="77"/>
      <c r="F5" s="77"/>
      <c r="H5" s="77" t="s">
        <v>174</v>
      </c>
      <c r="I5" s="77"/>
      <c r="J5" s="77"/>
    </row>
    <row r="6" spans="1:11" ht="45" customHeight="1" x14ac:dyDescent="0.2">
      <c r="A6" s="77" t="s">
        <v>258</v>
      </c>
      <c r="B6" s="77"/>
      <c r="D6" s="11" t="s">
        <v>259</v>
      </c>
      <c r="E6" s="2"/>
      <c r="F6" s="11" t="s">
        <v>260</v>
      </c>
      <c r="H6" s="11" t="s">
        <v>259</v>
      </c>
      <c r="I6" s="2"/>
      <c r="J6" s="11" t="s">
        <v>260</v>
      </c>
    </row>
    <row r="7" spans="1:11" ht="30" customHeight="1" x14ac:dyDescent="0.2">
      <c r="A7" s="86" t="s">
        <v>159</v>
      </c>
      <c r="B7" s="86"/>
      <c r="C7" s="14"/>
      <c r="D7" s="23">
        <v>21314</v>
      </c>
      <c r="E7" s="15"/>
      <c r="F7" s="46"/>
      <c r="G7" s="15"/>
      <c r="H7" s="23">
        <v>993093</v>
      </c>
      <c r="I7" s="18"/>
      <c r="J7" s="45"/>
    </row>
    <row r="8" spans="1:11" ht="30" customHeight="1" x14ac:dyDescent="0.2">
      <c r="A8" s="89" t="s">
        <v>160</v>
      </c>
      <c r="B8" s="89"/>
      <c r="C8" s="14"/>
      <c r="D8" s="24">
        <v>134523</v>
      </c>
      <c r="E8" s="15"/>
      <c r="F8" s="58"/>
      <c r="G8" s="15"/>
      <c r="H8" s="24">
        <v>16753517894</v>
      </c>
      <c r="I8" s="18"/>
      <c r="J8" s="59"/>
    </row>
    <row r="9" spans="1:11" ht="30" customHeight="1" x14ac:dyDescent="0.2">
      <c r="A9" s="89" t="s">
        <v>261</v>
      </c>
      <c r="B9" s="89"/>
      <c r="C9" s="14"/>
      <c r="D9" s="24">
        <v>0</v>
      </c>
      <c r="E9" s="15"/>
      <c r="F9" s="58"/>
      <c r="G9" s="15"/>
      <c r="H9" s="24">
        <v>2242</v>
      </c>
      <c r="I9" s="18"/>
      <c r="J9" s="59"/>
    </row>
    <row r="10" spans="1:11" ht="30" customHeight="1" x14ac:dyDescent="0.2">
      <c r="A10" s="89" t="s">
        <v>161</v>
      </c>
      <c r="B10" s="89"/>
      <c r="C10" s="14"/>
      <c r="D10" s="24">
        <v>22755</v>
      </c>
      <c r="E10" s="15"/>
      <c r="F10" s="58"/>
      <c r="G10" s="15"/>
      <c r="H10" s="24">
        <v>548085</v>
      </c>
      <c r="I10" s="18"/>
      <c r="J10" s="59"/>
    </row>
    <row r="11" spans="1:11" ht="30" customHeight="1" x14ac:dyDescent="0.2">
      <c r="A11" s="89" t="s">
        <v>162</v>
      </c>
      <c r="B11" s="89"/>
      <c r="C11" s="14"/>
      <c r="D11" s="24">
        <v>14636</v>
      </c>
      <c r="E11" s="15"/>
      <c r="F11" s="58"/>
      <c r="G11" s="15"/>
      <c r="H11" s="24">
        <v>2079618503</v>
      </c>
      <c r="I11" s="18"/>
      <c r="J11" s="59"/>
    </row>
    <row r="12" spans="1:11" ht="30" customHeight="1" thickBot="1" x14ac:dyDescent="0.25">
      <c r="A12" s="85"/>
      <c r="B12" s="85"/>
      <c r="C12" s="14"/>
      <c r="D12" s="16">
        <f>SUM(D7:D11)</f>
        <v>193228</v>
      </c>
      <c r="E12" s="56">
        <f t="shared" ref="E12:G12" si="0">E7+E8+E9+E10+E11</f>
        <v>0</v>
      </c>
      <c r="F12" s="16"/>
      <c r="G12" s="56">
        <f t="shared" si="0"/>
        <v>0</v>
      </c>
      <c r="H12" s="16">
        <f>SUM(H7:H11)</f>
        <v>18834679817</v>
      </c>
      <c r="I12" s="60"/>
      <c r="J12" s="61"/>
    </row>
    <row r="13" spans="1:11" ht="30" customHeight="1" thickTop="1" x14ac:dyDescent="0.2">
      <c r="A13" s="14"/>
      <c r="B13" s="14"/>
      <c r="C13" s="14"/>
      <c r="D13" s="14"/>
      <c r="E13" s="14"/>
      <c r="F13" s="14"/>
      <c r="G13" s="14"/>
      <c r="H13" s="14"/>
    </row>
  </sheetData>
  <mergeCells count="13">
    <mergeCell ref="A11:B11"/>
    <mergeCell ref="A12:B12"/>
    <mergeCell ref="A6:B6"/>
    <mergeCell ref="A7:B7"/>
    <mergeCell ref="A8:B8"/>
    <mergeCell ref="A9:B9"/>
    <mergeCell ref="A10:B10"/>
    <mergeCell ref="A1:J1"/>
    <mergeCell ref="A2:J2"/>
    <mergeCell ref="A3:J3"/>
    <mergeCell ref="D5:F5"/>
    <mergeCell ref="H5:J5"/>
    <mergeCell ref="A4:K4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G10"/>
  <sheetViews>
    <sheetView rightToLeft="1" view="pageBreakPreview" zoomScale="60" zoomScaleNormal="100" workbookViewId="0">
      <selection activeCell="I17" sqref="I17"/>
    </sheetView>
  </sheetViews>
  <sheetFormatPr defaultRowHeight="30" customHeight="1" x14ac:dyDescent="0.2"/>
  <cols>
    <col min="1" max="1" width="5.140625" customWidth="1"/>
    <col min="2" max="2" width="36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7" ht="30" customHeight="1" x14ac:dyDescent="0.2">
      <c r="A1" s="85" t="s">
        <v>342</v>
      </c>
      <c r="B1" s="85"/>
      <c r="C1" s="85"/>
      <c r="D1" s="85"/>
      <c r="E1" s="85"/>
      <c r="F1" s="85"/>
    </row>
    <row r="2" spans="1:7" ht="30" customHeight="1" x14ac:dyDescent="0.2">
      <c r="A2" s="85" t="s">
        <v>163</v>
      </c>
      <c r="B2" s="85"/>
      <c r="C2" s="85"/>
      <c r="D2" s="85"/>
      <c r="E2" s="85"/>
      <c r="F2" s="85"/>
    </row>
    <row r="3" spans="1:7" ht="30" customHeight="1" x14ac:dyDescent="0.2">
      <c r="A3" s="85" t="s">
        <v>2</v>
      </c>
      <c r="B3" s="85"/>
      <c r="C3" s="85"/>
      <c r="D3" s="85"/>
      <c r="E3" s="85"/>
      <c r="F3" s="85"/>
    </row>
    <row r="4" spans="1:7" ht="30" customHeight="1" x14ac:dyDescent="0.2">
      <c r="A4" s="87" t="s">
        <v>344</v>
      </c>
      <c r="B4" s="87"/>
      <c r="C4" s="87"/>
      <c r="D4" s="87"/>
      <c r="E4" s="87"/>
      <c r="F4" s="87"/>
    </row>
    <row r="5" spans="1:7" ht="30" customHeight="1" x14ac:dyDescent="0.2">
      <c r="D5" s="1" t="s">
        <v>173</v>
      </c>
      <c r="F5" s="1" t="s">
        <v>5</v>
      </c>
    </row>
    <row r="6" spans="1:7" ht="30" customHeight="1" x14ac:dyDescent="0.2">
      <c r="A6" s="85"/>
      <c r="B6" s="85"/>
      <c r="D6" s="3" t="s">
        <v>156</v>
      </c>
      <c r="F6" s="3" t="s">
        <v>156</v>
      </c>
    </row>
    <row r="7" spans="1:7" s="15" customFormat="1" ht="30" customHeight="1" x14ac:dyDescent="0.2">
      <c r="A7" s="96" t="s">
        <v>262</v>
      </c>
      <c r="B7" s="96"/>
      <c r="D7" s="24">
        <v>0</v>
      </c>
      <c r="F7" s="24">
        <v>0</v>
      </c>
    </row>
    <row r="8" spans="1:7" s="15" customFormat="1" ht="30" customHeight="1" x14ac:dyDescent="0.2">
      <c r="A8" s="96" t="s">
        <v>263</v>
      </c>
      <c r="B8" s="96"/>
      <c r="D8" s="25">
        <v>738868819</v>
      </c>
      <c r="F8" s="25">
        <v>3561141701</v>
      </c>
    </row>
    <row r="9" spans="1:7" s="15" customFormat="1" ht="30" customHeight="1" thickBot="1" x14ac:dyDescent="0.25">
      <c r="A9" s="85"/>
      <c r="B9" s="85"/>
      <c r="D9" s="16">
        <f>SUM(D7:D8)</f>
        <v>738868819</v>
      </c>
      <c r="E9" s="56" t="e">
        <f>#REF!+E7+E8</f>
        <v>#REF!</v>
      </c>
      <c r="F9" s="16">
        <f>SUM(F7:F8)</f>
        <v>3561141701</v>
      </c>
      <c r="G9" s="17"/>
    </row>
    <row r="10" spans="1:7" ht="30" customHeight="1" thickTop="1" x14ac:dyDescent="0.2"/>
  </sheetData>
  <mergeCells count="8">
    <mergeCell ref="A7:B7"/>
    <mergeCell ref="A8:B8"/>
    <mergeCell ref="A9:B9"/>
    <mergeCell ref="A1:F1"/>
    <mergeCell ref="A2:F2"/>
    <mergeCell ref="A3:F3"/>
    <mergeCell ref="A6:B6"/>
    <mergeCell ref="A4:F4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W32"/>
  <sheetViews>
    <sheetView rightToLeft="1" view="pageBreakPreview" zoomScale="60" zoomScaleNormal="100" workbookViewId="0">
      <selection activeCell="V9" sqref="V9"/>
    </sheetView>
  </sheetViews>
  <sheetFormatPr defaultRowHeight="30" customHeight="1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5" style="51" customWidth="1"/>
    <col min="12" max="12" width="1.28515625" customWidth="1"/>
    <col min="13" max="13" width="15.5703125" customWidth="1"/>
    <col min="14" max="14" width="1.28515625" customWidth="1"/>
    <col min="15" max="15" width="18" customWidth="1"/>
    <col min="16" max="16" width="1.28515625" customWidth="1"/>
    <col min="17" max="17" width="17.42578125" customWidth="1"/>
    <col min="18" max="18" width="0.5703125" customWidth="1"/>
    <col min="19" max="19" width="17.140625" customWidth="1"/>
    <col min="20" max="20" width="0.28515625" customWidth="1"/>
  </cols>
  <sheetData>
    <row r="1" spans="1:19" ht="30" customHeight="1" x14ac:dyDescent="0.2">
      <c r="A1" s="85" t="s">
        <v>343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30" customHeight="1" x14ac:dyDescent="0.2">
      <c r="A4" s="98" t="s">
        <v>176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30" customHeight="1" x14ac:dyDescent="0.2">
      <c r="A5" s="77" t="s">
        <v>123</v>
      </c>
      <c r="C5" s="77" t="s">
        <v>264</v>
      </c>
      <c r="D5" s="77"/>
      <c r="E5" s="77"/>
      <c r="F5" s="77"/>
      <c r="G5" s="77"/>
      <c r="I5" s="77" t="s">
        <v>173</v>
      </c>
      <c r="J5" s="77"/>
      <c r="K5" s="77"/>
      <c r="L5" s="77"/>
      <c r="M5" s="77"/>
      <c r="O5" s="77" t="s">
        <v>174</v>
      </c>
      <c r="P5" s="77"/>
      <c r="Q5" s="77"/>
      <c r="R5" s="77"/>
      <c r="S5" s="77"/>
    </row>
    <row r="6" spans="1:19" ht="37.5" customHeight="1" x14ac:dyDescent="0.2">
      <c r="A6" s="77"/>
      <c r="C6" s="11" t="s">
        <v>265</v>
      </c>
      <c r="D6" s="2"/>
      <c r="E6" s="11" t="s">
        <v>266</v>
      </c>
      <c r="F6" s="2"/>
      <c r="G6" s="11" t="s">
        <v>267</v>
      </c>
      <c r="I6" s="11" t="s">
        <v>268</v>
      </c>
      <c r="J6" s="2"/>
      <c r="K6" s="26" t="s">
        <v>269</v>
      </c>
      <c r="L6" s="2"/>
      <c r="M6" s="11" t="s">
        <v>270</v>
      </c>
      <c r="O6" s="11" t="s">
        <v>268</v>
      </c>
      <c r="P6" s="2"/>
      <c r="Q6" s="11" t="s">
        <v>269</v>
      </c>
      <c r="R6" s="2"/>
      <c r="S6" s="11" t="s">
        <v>270</v>
      </c>
    </row>
    <row r="7" spans="1:19" ht="30" customHeight="1" x14ac:dyDescent="0.2">
      <c r="A7" s="4" t="s">
        <v>108</v>
      </c>
      <c r="C7" s="47" t="s">
        <v>271</v>
      </c>
      <c r="D7" s="15"/>
      <c r="E7" s="23">
        <v>27850220</v>
      </c>
      <c r="F7" s="15"/>
      <c r="G7" s="23">
        <v>575</v>
      </c>
      <c r="I7" s="5">
        <v>0</v>
      </c>
      <c r="K7" s="49">
        <v>0</v>
      </c>
      <c r="M7" s="5">
        <v>0</v>
      </c>
      <c r="O7" s="5">
        <v>16013876500</v>
      </c>
      <c r="Q7" s="5">
        <v>0</v>
      </c>
      <c r="S7" s="5">
        <v>16013876500</v>
      </c>
    </row>
    <row r="8" spans="1:19" ht="30" customHeight="1" x14ac:dyDescent="0.2">
      <c r="A8" s="6" t="s">
        <v>25</v>
      </c>
      <c r="C8" s="48" t="s">
        <v>272</v>
      </c>
      <c r="D8" s="15"/>
      <c r="E8" s="24">
        <v>6000000</v>
      </c>
      <c r="F8" s="15"/>
      <c r="G8" s="24">
        <v>48</v>
      </c>
      <c r="I8" s="7">
        <v>0</v>
      </c>
      <c r="K8" s="50">
        <v>0</v>
      </c>
      <c r="M8" s="7">
        <v>0</v>
      </c>
      <c r="O8" s="7">
        <v>288000000</v>
      </c>
      <c r="Q8" s="7">
        <v>0</v>
      </c>
      <c r="S8" s="7">
        <v>288000000</v>
      </c>
    </row>
    <row r="9" spans="1:19" ht="30" customHeight="1" x14ac:dyDescent="0.2">
      <c r="A9" s="6" t="s">
        <v>53</v>
      </c>
      <c r="C9" s="48" t="s">
        <v>273</v>
      </c>
      <c r="D9" s="15"/>
      <c r="E9" s="24">
        <v>5648318</v>
      </c>
      <c r="F9" s="15"/>
      <c r="G9" s="24">
        <v>500</v>
      </c>
      <c r="I9" s="7">
        <v>0</v>
      </c>
      <c r="K9" s="50">
        <v>0</v>
      </c>
      <c r="M9" s="7">
        <v>0</v>
      </c>
      <c r="O9" s="7">
        <v>2824159000</v>
      </c>
      <c r="Q9" s="7">
        <v>0</v>
      </c>
      <c r="S9" s="7">
        <v>2824159000</v>
      </c>
    </row>
    <row r="10" spans="1:19" ht="30" customHeight="1" x14ac:dyDescent="0.2">
      <c r="A10" s="6" t="s">
        <v>54</v>
      </c>
      <c r="C10" s="48" t="s">
        <v>274</v>
      </c>
      <c r="D10" s="15"/>
      <c r="E10" s="24">
        <v>7957098</v>
      </c>
      <c r="F10" s="15"/>
      <c r="G10" s="24">
        <v>1000</v>
      </c>
      <c r="I10" s="7">
        <v>0</v>
      </c>
      <c r="K10" s="50">
        <v>0</v>
      </c>
      <c r="M10" s="7">
        <v>0</v>
      </c>
      <c r="O10" s="7">
        <v>7957098000</v>
      </c>
      <c r="Q10" s="7">
        <v>0</v>
      </c>
      <c r="S10" s="7">
        <v>7957098000</v>
      </c>
    </row>
    <row r="11" spans="1:19" ht="30" customHeight="1" x14ac:dyDescent="0.2">
      <c r="A11" s="6" t="s">
        <v>59</v>
      </c>
      <c r="C11" s="48" t="s">
        <v>274</v>
      </c>
      <c r="D11" s="15"/>
      <c r="E11" s="24">
        <v>8973916</v>
      </c>
      <c r="F11" s="15"/>
      <c r="G11" s="24">
        <v>370</v>
      </c>
      <c r="I11" s="7">
        <v>0</v>
      </c>
      <c r="K11" s="50">
        <v>0</v>
      </c>
      <c r="M11" s="7">
        <v>0</v>
      </c>
      <c r="O11" s="7">
        <v>3320348920</v>
      </c>
      <c r="Q11" s="7">
        <v>0</v>
      </c>
      <c r="S11" s="7">
        <v>3320348920</v>
      </c>
    </row>
    <row r="12" spans="1:19" ht="30" customHeight="1" x14ac:dyDescent="0.2">
      <c r="A12" s="6" t="s">
        <v>19</v>
      </c>
      <c r="C12" s="48" t="s">
        <v>275</v>
      </c>
      <c r="D12" s="15"/>
      <c r="E12" s="24">
        <v>4000000</v>
      </c>
      <c r="F12" s="15"/>
      <c r="G12" s="24">
        <v>50</v>
      </c>
      <c r="I12" s="7">
        <v>0</v>
      </c>
      <c r="K12" s="50">
        <v>0</v>
      </c>
      <c r="M12" s="7">
        <v>0</v>
      </c>
      <c r="O12" s="7">
        <v>200000000</v>
      </c>
      <c r="Q12" s="7">
        <v>0</v>
      </c>
      <c r="S12" s="7">
        <v>200000000</v>
      </c>
    </row>
    <row r="13" spans="1:19" ht="30" customHeight="1" x14ac:dyDescent="0.2">
      <c r="A13" s="6" t="s">
        <v>220</v>
      </c>
      <c r="C13" s="48" t="s">
        <v>276</v>
      </c>
      <c r="D13" s="15"/>
      <c r="E13" s="24">
        <v>4000000</v>
      </c>
      <c r="F13" s="15"/>
      <c r="G13" s="24">
        <v>1250</v>
      </c>
      <c r="I13" s="7">
        <v>0</v>
      </c>
      <c r="K13" s="50">
        <v>0</v>
      </c>
      <c r="M13" s="7">
        <v>0</v>
      </c>
      <c r="O13" s="7">
        <v>5000000000</v>
      </c>
      <c r="Q13" s="7">
        <v>0</v>
      </c>
      <c r="S13" s="7">
        <v>5000000000</v>
      </c>
    </row>
    <row r="14" spans="1:19" ht="30" customHeight="1" x14ac:dyDescent="0.2">
      <c r="A14" s="6" t="s">
        <v>191</v>
      </c>
      <c r="C14" s="48" t="s">
        <v>277</v>
      </c>
      <c r="D14" s="15"/>
      <c r="E14" s="24">
        <v>1000000</v>
      </c>
      <c r="F14" s="15"/>
      <c r="G14" s="24">
        <v>100</v>
      </c>
      <c r="I14" s="7">
        <v>0</v>
      </c>
      <c r="K14" s="50">
        <v>0</v>
      </c>
      <c r="M14" s="7">
        <v>0</v>
      </c>
      <c r="O14" s="7">
        <v>100000000</v>
      </c>
      <c r="Q14" s="50">
        <v>-10484365</v>
      </c>
      <c r="S14" s="7">
        <v>89515635</v>
      </c>
    </row>
    <row r="15" spans="1:19" ht="30" customHeight="1" x14ac:dyDescent="0.2">
      <c r="A15" s="6" t="s">
        <v>37</v>
      </c>
      <c r="C15" s="48" t="s">
        <v>278</v>
      </c>
      <c r="D15" s="15"/>
      <c r="E15" s="24">
        <v>10561165</v>
      </c>
      <c r="F15" s="15"/>
      <c r="G15" s="24">
        <v>700</v>
      </c>
      <c r="I15" s="7">
        <v>0</v>
      </c>
      <c r="K15" s="50">
        <v>0</v>
      </c>
      <c r="M15" s="7">
        <v>0</v>
      </c>
      <c r="O15" s="7">
        <v>7392815500</v>
      </c>
      <c r="Q15" s="7">
        <v>0</v>
      </c>
      <c r="S15" s="7">
        <v>7392815500</v>
      </c>
    </row>
    <row r="16" spans="1:19" ht="30" customHeight="1" x14ac:dyDescent="0.2">
      <c r="A16" s="6" t="s">
        <v>50</v>
      </c>
      <c r="C16" s="48" t="s">
        <v>279</v>
      </c>
      <c r="D16" s="15"/>
      <c r="E16" s="24">
        <v>67307928</v>
      </c>
      <c r="F16" s="15"/>
      <c r="G16" s="24">
        <v>400</v>
      </c>
      <c r="I16" s="7">
        <v>0</v>
      </c>
      <c r="K16" s="50">
        <v>0</v>
      </c>
      <c r="M16" s="7">
        <v>0</v>
      </c>
      <c r="O16" s="7">
        <v>26923171200</v>
      </c>
      <c r="Q16" s="7">
        <v>0</v>
      </c>
      <c r="S16" s="7">
        <v>26923171200</v>
      </c>
    </row>
    <row r="17" spans="1:23" ht="30" customHeight="1" x14ac:dyDescent="0.2">
      <c r="A17" s="6" t="s">
        <v>49</v>
      </c>
      <c r="C17" s="48" t="s">
        <v>279</v>
      </c>
      <c r="D17" s="15"/>
      <c r="E17" s="24">
        <v>34645804</v>
      </c>
      <c r="F17" s="15"/>
      <c r="G17" s="24">
        <v>255</v>
      </c>
      <c r="I17" s="7">
        <v>0</v>
      </c>
      <c r="K17" s="50">
        <v>0</v>
      </c>
      <c r="M17" s="7">
        <v>0</v>
      </c>
      <c r="O17" s="7">
        <v>8834680020</v>
      </c>
      <c r="Q17" s="7">
        <v>0</v>
      </c>
      <c r="S17" s="7">
        <v>8834680020</v>
      </c>
    </row>
    <row r="18" spans="1:23" ht="30" customHeight="1" x14ac:dyDescent="0.2">
      <c r="A18" s="6" t="s">
        <v>55</v>
      </c>
      <c r="C18" s="48" t="s">
        <v>280</v>
      </c>
      <c r="D18" s="15"/>
      <c r="E18" s="24">
        <v>180000</v>
      </c>
      <c r="F18" s="15"/>
      <c r="G18" s="24">
        <v>9</v>
      </c>
      <c r="I18" s="7">
        <v>0</v>
      </c>
      <c r="K18" s="50">
        <v>0</v>
      </c>
      <c r="M18" s="7">
        <v>0</v>
      </c>
      <c r="O18" s="7">
        <v>1620000</v>
      </c>
      <c r="Q18" s="7">
        <v>0</v>
      </c>
      <c r="S18" s="7">
        <v>1620000</v>
      </c>
    </row>
    <row r="19" spans="1:23" ht="30" customHeight="1" x14ac:dyDescent="0.2">
      <c r="A19" s="6" t="s">
        <v>66</v>
      </c>
      <c r="C19" s="48" t="s">
        <v>274</v>
      </c>
      <c r="D19" s="15"/>
      <c r="E19" s="24">
        <v>1555059</v>
      </c>
      <c r="F19" s="15"/>
      <c r="G19" s="24">
        <v>2170</v>
      </c>
      <c r="I19" s="7">
        <v>0</v>
      </c>
      <c r="K19" s="50">
        <v>0</v>
      </c>
      <c r="M19" s="7">
        <v>0</v>
      </c>
      <c r="O19" s="7">
        <v>3374478030</v>
      </c>
      <c r="Q19" s="7">
        <v>0</v>
      </c>
      <c r="S19" s="7">
        <v>3374478030</v>
      </c>
    </row>
    <row r="20" spans="1:23" ht="30" customHeight="1" x14ac:dyDescent="0.2">
      <c r="A20" s="6" t="s">
        <v>114</v>
      </c>
      <c r="C20" s="48" t="s">
        <v>274</v>
      </c>
      <c r="D20" s="15"/>
      <c r="E20" s="24">
        <v>14000000</v>
      </c>
      <c r="F20" s="15"/>
      <c r="G20" s="24">
        <v>300</v>
      </c>
      <c r="I20" s="7">
        <v>0</v>
      </c>
      <c r="K20" s="50">
        <v>0</v>
      </c>
      <c r="M20" s="7">
        <v>0</v>
      </c>
      <c r="O20" s="7">
        <v>4200000000</v>
      </c>
      <c r="Q20" s="7">
        <v>0</v>
      </c>
      <c r="S20" s="7">
        <v>4200000000</v>
      </c>
    </row>
    <row r="21" spans="1:23" ht="30" customHeight="1" x14ac:dyDescent="0.2">
      <c r="A21" s="6" t="s">
        <v>216</v>
      </c>
      <c r="C21" s="48" t="s">
        <v>281</v>
      </c>
      <c r="D21" s="15"/>
      <c r="E21" s="24">
        <v>5400000</v>
      </c>
      <c r="F21" s="15"/>
      <c r="G21" s="24">
        <v>100</v>
      </c>
      <c r="I21" s="7">
        <v>0</v>
      </c>
      <c r="K21" s="50">
        <v>0</v>
      </c>
      <c r="M21" s="7">
        <v>0</v>
      </c>
      <c r="O21" s="7">
        <v>540000000</v>
      </c>
      <c r="Q21" s="7">
        <v>0</v>
      </c>
      <c r="S21" s="7">
        <v>540000000</v>
      </c>
    </row>
    <row r="22" spans="1:23" ht="30" customHeight="1" x14ac:dyDescent="0.2">
      <c r="A22" s="6" t="s">
        <v>46</v>
      </c>
      <c r="C22" s="48" t="s">
        <v>282</v>
      </c>
      <c r="D22" s="15"/>
      <c r="E22" s="24">
        <v>24650000</v>
      </c>
      <c r="F22" s="15"/>
      <c r="G22" s="24">
        <v>400</v>
      </c>
      <c r="I22" s="7">
        <v>0</v>
      </c>
      <c r="K22" s="50">
        <v>0</v>
      </c>
      <c r="M22" s="7">
        <v>0</v>
      </c>
      <c r="O22" s="7">
        <v>9860000000</v>
      </c>
      <c r="Q22" s="50">
        <v>-2025781847</v>
      </c>
      <c r="S22" s="7">
        <v>7834218153</v>
      </c>
    </row>
    <row r="23" spans="1:23" ht="30" customHeight="1" x14ac:dyDescent="0.2">
      <c r="A23" s="6" t="s">
        <v>189</v>
      </c>
      <c r="C23" s="48" t="s">
        <v>283</v>
      </c>
      <c r="D23" s="15"/>
      <c r="E23" s="24">
        <v>13708355</v>
      </c>
      <c r="F23" s="15"/>
      <c r="G23" s="24">
        <v>120</v>
      </c>
      <c r="I23" s="7">
        <v>0</v>
      </c>
      <c r="K23" s="50">
        <v>0</v>
      </c>
      <c r="M23" s="7">
        <v>0</v>
      </c>
      <c r="O23" s="7">
        <v>1645002600</v>
      </c>
      <c r="Q23" s="7">
        <v>0</v>
      </c>
      <c r="S23" s="7">
        <v>1645002600</v>
      </c>
    </row>
    <row r="24" spans="1:23" ht="30" customHeight="1" x14ac:dyDescent="0.2">
      <c r="A24" s="6" t="s">
        <v>21</v>
      </c>
      <c r="C24" s="48" t="s">
        <v>5</v>
      </c>
      <c r="D24" s="15"/>
      <c r="E24" s="24">
        <v>5750000</v>
      </c>
      <c r="F24" s="15"/>
      <c r="G24" s="24">
        <v>400</v>
      </c>
      <c r="I24" s="7">
        <v>2300000000</v>
      </c>
      <c r="K24" s="50">
        <v>-330498534</v>
      </c>
      <c r="M24" s="7">
        <v>1969501466</v>
      </c>
      <c r="O24" s="7">
        <v>2300000000</v>
      </c>
      <c r="Q24" s="50">
        <v>-330498534</v>
      </c>
      <c r="S24" s="7">
        <v>1969501466</v>
      </c>
    </row>
    <row r="25" spans="1:23" ht="30" customHeight="1" x14ac:dyDescent="0.2">
      <c r="A25" s="13" t="s">
        <v>35</v>
      </c>
      <c r="B25" s="27"/>
      <c r="C25" s="52" t="s">
        <v>284</v>
      </c>
      <c r="D25" s="38"/>
      <c r="E25" s="37">
        <v>200000</v>
      </c>
      <c r="F25" s="38"/>
      <c r="G25" s="37">
        <v>1500</v>
      </c>
      <c r="H25" s="27"/>
      <c r="I25" s="53">
        <v>0</v>
      </c>
      <c r="J25" s="27"/>
      <c r="K25" s="54">
        <v>0</v>
      </c>
      <c r="L25" s="27"/>
      <c r="M25" s="53">
        <v>0</v>
      </c>
      <c r="N25" s="27"/>
      <c r="O25" s="53">
        <v>300000000</v>
      </c>
      <c r="P25" s="27"/>
      <c r="Q25" s="53">
        <v>0</v>
      </c>
      <c r="R25" s="27"/>
      <c r="S25" s="53">
        <v>300000000</v>
      </c>
      <c r="T25" s="27"/>
      <c r="U25" s="27"/>
      <c r="V25" s="27"/>
      <c r="W25" s="27"/>
    </row>
    <row r="26" spans="1:23" ht="30" customHeight="1" x14ac:dyDescent="0.2">
      <c r="A26" s="13" t="s">
        <v>30</v>
      </c>
      <c r="B26" s="27"/>
      <c r="C26" s="52" t="s">
        <v>280</v>
      </c>
      <c r="D26" s="38"/>
      <c r="E26" s="37">
        <v>1562500</v>
      </c>
      <c r="F26" s="38"/>
      <c r="G26" s="37">
        <v>320</v>
      </c>
      <c r="H26" s="27"/>
      <c r="I26" s="53">
        <v>0</v>
      </c>
      <c r="J26" s="27"/>
      <c r="K26" s="54">
        <v>0</v>
      </c>
      <c r="L26" s="27"/>
      <c r="M26" s="53">
        <v>0</v>
      </c>
      <c r="N26" s="27"/>
      <c r="O26" s="53">
        <v>500000000</v>
      </c>
      <c r="P26" s="27"/>
      <c r="Q26" s="53">
        <v>0</v>
      </c>
      <c r="R26" s="27"/>
      <c r="S26" s="53">
        <v>500000000</v>
      </c>
      <c r="T26" s="27"/>
      <c r="U26" s="27"/>
      <c r="V26" s="27"/>
      <c r="W26" s="27"/>
    </row>
    <row r="27" spans="1:23" ht="30" customHeight="1" x14ac:dyDescent="0.2">
      <c r="A27" s="13" t="s">
        <v>61</v>
      </c>
      <c r="B27" s="27"/>
      <c r="C27" s="52" t="s">
        <v>274</v>
      </c>
      <c r="D27" s="38"/>
      <c r="E27" s="37">
        <v>125000</v>
      </c>
      <c r="F27" s="38"/>
      <c r="G27" s="37">
        <v>1000</v>
      </c>
      <c r="H27" s="27"/>
      <c r="I27" s="53">
        <v>0</v>
      </c>
      <c r="J27" s="27"/>
      <c r="K27" s="54">
        <v>0</v>
      </c>
      <c r="L27" s="27"/>
      <c r="M27" s="53">
        <v>0</v>
      </c>
      <c r="N27" s="27"/>
      <c r="O27" s="53">
        <v>125000000</v>
      </c>
      <c r="P27" s="27"/>
      <c r="Q27" s="53">
        <v>0</v>
      </c>
      <c r="R27" s="27"/>
      <c r="S27" s="53">
        <v>125000000</v>
      </c>
      <c r="T27" s="27"/>
      <c r="U27" s="27"/>
      <c r="V27" s="27"/>
      <c r="W27" s="27"/>
    </row>
    <row r="28" spans="1:23" ht="30" customHeight="1" x14ac:dyDescent="0.2">
      <c r="A28" s="13" t="s">
        <v>36</v>
      </c>
      <c r="B28" s="27"/>
      <c r="C28" s="52" t="s">
        <v>285</v>
      </c>
      <c r="D28" s="38"/>
      <c r="E28" s="37">
        <v>35800</v>
      </c>
      <c r="F28" s="38"/>
      <c r="G28" s="37">
        <v>4400</v>
      </c>
      <c r="H28" s="27"/>
      <c r="I28" s="53">
        <v>0</v>
      </c>
      <c r="J28" s="27"/>
      <c r="K28" s="54">
        <v>0</v>
      </c>
      <c r="L28" s="27"/>
      <c r="M28" s="53">
        <v>0</v>
      </c>
      <c r="N28" s="27"/>
      <c r="O28" s="53">
        <v>157520000</v>
      </c>
      <c r="P28" s="27"/>
      <c r="Q28" s="53">
        <v>0</v>
      </c>
      <c r="R28" s="27"/>
      <c r="S28" s="53">
        <v>157520000</v>
      </c>
      <c r="T28" s="27"/>
      <c r="U28" s="27"/>
      <c r="V28" s="27"/>
      <c r="W28" s="27"/>
    </row>
    <row r="29" spans="1:23" ht="30" customHeight="1" thickBot="1" x14ac:dyDescent="0.25">
      <c r="A29" s="29"/>
      <c r="B29" s="27"/>
      <c r="C29" s="53"/>
      <c r="D29" s="27"/>
      <c r="E29" s="53"/>
      <c r="F29" s="27"/>
      <c r="G29" s="53"/>
      <c r="H29" s="27"/>
      <c r="I29" s="43">
        <v>2300000000</v>
      </c>
      <c r="J29" s="44"/>
      <c r="K29" s="36">
        <f>SUM(K7:K28)</f>
        <v>-330498534</v>
      </c>
      <c r="L29" s="44"/>
      <c r="M29" s="43">
        <v>1969501466</v>
      </c>
      <c r="N29" s="44"/>
      <c r="O29" s="43">
        <f>SUM(O7:O28)</f>
        <v>101857769770</v>
      </c>
      <c r="P29" s="44"/>
      <c r="Q29" s="36">
        <f>SUM(Q7:Q28)</f>
        <v>-2366764746</v>
      </c>
      <c r="R29" s="44"/>
      <c r="S29" s="43">
        <f>SUM(S7:S28)</f>
        <v>99491005024</v>
      </c>
      <c r="T29" s="27"/>
      <c r="U29" s="27"/>
      <c r="V29" s="27"/>
      <c r="W29" s="27"/>
    </row>
    <row r="30" spans="1:23" ht="30" customHeight="1" thickTop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5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3" ht="30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5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pans="1:23" ht="30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55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</sheetData>
  <mergeCells count="9">
    <mergeCell ref="A1:S1"/>
    <mergeCell ref="A2:S2"/>
    <mergeCell ref="A3:S3"/>
    <mergeCell ref="A5:A6"/>
    <mergeCell ref="C5:G5"/>
    <mergeCell ref="I5:M5"/>
    <mergeCell ref="O5:S5"/>
    <mergeCell ref="A4:P4"/>
    <mergeCell ref="Q4:S4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8"/>
  <sheetViews>
    <sheetView rightToLeft="1" view="pageBreakPreview" zoomScale="60" zoomScaleNormal="100" workbookViewId="0">
      <selection activeCell="O21" sqref="O21"/>
    </sheetView>
  </sheetViews>
  <sheetFormatPr defaultRowHeight="30" customHeight="1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18.85546875" customWidth="1"/>
    <col min="8" max="8" width="1.28515625" customWidth="1"/>
    <col min="9" max="9" width="15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9.85546875" customWidth="1"/>
    <col min="20" max="20" width="0.28515625" customWidth="1"/>
  </cols>
  <sheetData>
    <row r="1" spans="1:19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30" customHeight="1" x14ac:dyDescent="0.2">
      <c r="A4" s="98" t="s">
        <v>286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30" customHeight="1" x14ac:dyDescent="0.2">
      <c r="A5" s="77" t="s">
        <v>164</v>
      </c>
      <c r="I5" s="77" t="s">
        <v>173</v>
      </c>
      <c r="J5" s="77"/>
      <c r="K5" s="77"/>
      <c r="L5" s="77"/>
      <c r="M5" s="77"/>
      <c r="O5" s="77" t="s">
        <v>174</v>
      </c>
      <c r="P5" s="77"/>
      <c r="Q5" s="77"/>
      <c r="R5" s="77"/>
      <c r="S5" s="77"/>
    </row>
    <row r="6" spans="1:19" ht="42.75" customHeight="1" x14ac:dyDescent="0.2">
      <c r="A6" s="77"/>
      <c r="C6" s="10" t="s">
        <v>287</v>
      </c>
      <c r="E6" s="97" t="s">
        <v>149</v>
      </c>
      <c r="F6" s="97"/>
      <c r="G6" s="10" t="s">
        <v>288</v>
      </c>
      <c r="I6" s="11" t="s">
        <v>289</v>
      </c>
      <c r="J6" s="2"/>
      <c r="K6" s="11" t="s">
        <v>269</v>
      </c>
      <c r="L6" s="2"/>
      <c r="M6" s="11" t="s">
        <v>290</v>
      </c>
      <c r="O6" s="11" t="s">
        <v>289</v>
      </c>
      <c r="P6" s="2"/>
      <c r="Q6" s="11" t="s">
        <v>269</v>
      </c>
      <c r="R6" s="2"/>
      <c r="S6" s="11" t="s">
        <v>290</v>
      </c>
    </row>
    <row r="7" spans="1:19" ht="30" customHeight="1" x14ac:dyDescent="0.2">
      <c r="A7" s="4" t="s">
        <v>151</v>
      </c>
      <c r="C7" s="2"/>
      <c r="E7" s="4" t="s">
        <v>154</v>
      </c>
      <c r="F7" s="2"/>
      <c r="G7" s="23">
        <v>23</v>
      </c>
      <c r="I7" s="9">
        <v>3026993246</v>
      </c>
      <c r="K7" s="9">
        <v>0</v>
      </c>
      <c r="M7" s="9">
        <v>3026993246</v>
      </c>
      <c r="O7" s="9">
        <v>32153047343</v>
      </c>
      <c r="Q7" s="9">
        <v>0</v>
      </c>
      <c r="S7" s="9">
        <v>32153047343</v>
      </c>
    </row>
    <row r="8" spans="1:19" ht="30" customHeight="1" thickBot="1" x14ac:dyDescent="0.25">
      <c r="A8" s="12"/>
      <c r="C8" s="7"/>
      <c r="E8" s="7"/>
      <c r="G8" s="7"/>
      <c r="I8" s="8">
        <v>3026993246</v>
      </c>
      <c r="K8" s="8">
        <v>0</v>
      </c>
      <c r="M8" s="8">
        <v>3026993246</v>
      </c>
      <c r="O8" s="8">
        <v>32153047343</v>
      </c>
      <c r="Q8" s="8">
        <v>0</v>
      </c>
      <c r="S8" s="8">
        <v>32153047343</v>
      </c>
    </row>
  </sheetData>
  <mergeCells count="9">
    <mergeCell ref="A1:S1"/>
    <mergeCell ref="A2:S2"/>
    <mergeCell ref="A3:S3"/>
    <mergeCell ref="A5:A6"/>
    <mergeCell ref="I5:M5"/>
    <mergeCell ref="O5:S5"/>
    <mergeCell ref="E6:F6"/>
    <mergeCell ref="A4:P4"/>
    <mergeCell ref="Q4:S4"/>
  </mergeCells>
  <pageMargins left="0.39" right="0.39" top="0.39" bottom="0.39" header="0" footer="0"/>
  <pageSetup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W136"/>
  <sheetViews>
    <sheetView rightToLeft="1" view="pageBreakPreview" zoomScale="60" zoomScaleNormal="100" workbookViewId="0">
      <selection activeCell="W18" sqref="W18"/>
    </sheetView>
  </sheetViews>
  <sheetFormatPr defaultRowHeight="12.75" x14ac:dyDescent="0.2"/>
  <cols>
    <col min="1" max="1" width="34.42578125" style="27" customWidth="1"/>
    <col min="2" max="2" width="1.28515625" customWidth="1"/>
    <col min="3" max="3" width="12.85546875" style="15" customWidth="1"/>
    <col min="4" max="4" width="1.28515625" style="15" customWidth="1"/>
    <col min="5" max="5" width="19.42578125" style="15" customWidth="1"/>
    <col min="6" max="6" width="1.28515625" style="15" customWidth="1"/>
    <col min="7" max="7" width="19.85546875" style="15" customWidth="1"/>
    <col min="8" max="8" width="1.28515625" style="15" customWidth="1"/>
    <col min="9" max="9" width="19" style="31" customWidth="1"/>
    <col min="10" max="10" width="1.28515625" style="15" customWidth="1"/>
    <col min="11" max="11" width="14.28515625" style="15" customWidth="1"/>
    <col min="12" max="12" width="1.28515625" style="15" customWidth="1"/>
    <col min="13" max="13" width="19.42578125" style="15" customWidth="1"/>
    <col min="14" max="14" width="1.28515625" style="15" customWidth="1"/>
    <col min="15" max="15" width="19.28515625" style="38" customWidth="1"/>
    <col min="16" max="16" width="1.28515625" style="38" customWidth="1"/>
    <col min="17" max="17" width="18" style="31" customWidth="1"/>
    <col min="18" max="18" width="1.28515625" style="38" customWidth="1"/>
    <col min="19" max="19" width="0.28515625" style="38" customWidth="1"/>
    <col min="20" max="20" width="9.140625" style="38"/>
    <col min="21" max="21" width="9.140625" style="27"/>
    <col min="23" max="23" width="14.85546875" style="30" bestFit="1" customWidth="1"/>
  </cols>
  <sheetData>
    <row r="1" spans="1:18" ht="29.1" customHeight="1" x14ac:dyDescent="0.2">
      <c r="A1" s="99" t="s">
        <v>342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29"/>
    </row>
    <row r="2" spans="1:18" ht="21.75" customHeight="1" x14ac:dyDescent="0.2">
      <c r="A2" s="99" t="s">
        <v>163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29"/>
    </row>
    <row r="3" spans="1:18" ht="21.75" customHeight="1" x14ac:dyDescent="0.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29"/>
    </row>
    <row r="4" spans="1:18" ht="25.5" x14ac:dyDescent="0.2">
      <c r="A4" s="98" t="s">
        <v>292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21"/>
    </row>
    <row r="5" spans="1:18" ht="30" customHeight="1" x14ac:dyDescent="0.2">
      <c r="A5" s="100" t="s">
        <v>164</v>
      </c>
      <c r="C5" s="77" t="s">
        <v>173</v>
      </c>
      <c r="D5" s="77"/>
      <c r="E5" s="77"/>
      <c r="F5" s="77"/>
      <c r="G5" s="77"/>
      <c r="H5" s="77"/>
      <c r="I5" s="77"/>
      <c r="K5" s="77" t="s">
        <v>174</v>
      </c>
      <c r="L5" s="77"/>
      <c r="M5" s="77"/>
      <c r="N5" s="77"/>
      <c r="O5" s="77"/>
      <c r="P5" s="77"/>
      <c r="Q5" s="77"/>
      <c r="R5" s="77"/>
    </row>
    <row r="6" spans="1:18" ht="39" customHeight="1" x14ac:dyDescent="0.2">
      <c r="A6" s="100"/>
      <c r="C6" s="11" t="s">
        <v>9</v>
      </c>
      <c r="D6" s="22"/>
      <c r="E6" s="11" t="s">
        <v>293</v>
      </c>
      <c r="F6" s="22"/>
      <c r="G6" s="11" t="s">
        <v>294</v>
      </c>
      <c r="H6" s="22"/>
      <c r="I6" s="32" t="s">
        <v>295</v>
      </c>
      <c r="K6" s="11" t="s">
        <v>9</v>
      </c>
      <c r="L6" s="22"/>
      <c r="M6" s="11" t="s">
        <v>293</v>
      </c>
      <c r="N6" s="22"/>
      <c r="O6" s="39" t="s">
        <v>294</v>
      </c>
      <c r="P6" s="40"/>
      <c r="Q6" s="101" t="s">
        <v>295</v>
      </c>
      <c r="R6" s="101"/>
    </row>
    <row r="7" spans="1:18" ht="30" customHeight="1" x14ac:dyDescent="0.2">
      <c r="A7" s="28" t="s">
        <v>64</v>
      </c>
      <c r="C7" s="23">
        <v>1600000</v>
      </c>
      <c r="E7" s="23">
        <v>9469131429</v>
      </c>
      <c r="G7" s="23">
        <v>9095480109</v>
      </c>
      <c r="I7" s="33">
        <v>373651320</v>
      </c>
      <c r="K7" s="23">
        <v>1600000</v>
      </c>
      <c r="M7" s="23">
        <v>9469131429</v>
      </c>
      <c r="O7" s="41">
        <v>9095480109</v>
      </c>
      <c r="Q7" s="92">
        <v>373651320</v>
      </c>
      <c r="R7" s="92"/>
    </row>
    <row r="8" spans="1:18" ht="30" customHeight="1" x14ac:dyDescent="0.2">
      <c r="A8" s="13" t="s">
        <v>96</v>
      </c>
      <c r="C8" s="24">
        <v>0</v>
      </c>
      <c r="E8" s="24">
        <v>0</v>
      </c>
      <c r="G8" s="24">
        <v>0</v>
      </c>
      <c r="I8" s="34">
        <v>0</v>
      </c>
      <c r="K8" s="24">
        <v>15056749</v>
      </c>
      <c r="M8" s="24">
        <v>72902858133</v>
      </c>
      <c r="O8" s="37">
        <v>71994141501</v>
      </c>
      <c r="Q8" s="37">
        <f>M8-O8</f>
        <v>908716632</v>
      </c>
      <c r="R8" s="37"/>
    </row>
    <row r="9" spans="1:18" ht="30" customHeight="1" x14ac:dyDescent="0.2">
      <c r="A9" s="13" t="s">
        <v>15</v>
      </c>
      <c r="C9" s="24">
        <v>1800000</v>
      </c>
      <c r="E9" s="24">
        <v>10915369071</v>
      </c>
      <c r="G9" s="24">
        <v>10071136225</v>
      </c>
      <c r="I9" s="34">
        <v>844232846</v>
      </c>
      <c r="K9" s="24">
        <v>1800000</v>
      </c>
      <c r="M9" s="24">
        <v>10915369071</v>
      </c>
      <c r="O9" s="37">
        <v>10071136225</v>
      </c>
      <c r="Q9" s="91">
        <v>844232846</v>
      </c>
      <c r="R9" s="91"/>
    </row>
    <row r="10" spans="1:18" ht="30" customHeight="1" x14ac:dyDescent="0.2">
      <c r="A10" s="13" t="s">
        <v>104</v>
      </c>
      <c r="C10" s="24">
        <v>2200000</v>
      </c>
      <c r="E10" s="24">
        <v>45772026300</v>
      </c>
      <c r="G10" s="24">
        <v>43468301079</v>
      </c>
      <c r="I10" s="34">
        <v>2303725221</v>
      </c>
      <c r="K10" s="24">
        <v>2200000</v>
      </c>
      <c r="M10" s="24">
        <v>45772026300</v>
      </c>
      <c r="O10" s="37">
        <v>43468301079</v>
      </c>
      <c r="Q10" s="91">
        <v>2303725221</v>
      </c>
      <c r="R10" s="91"/>
    </row>
    <row r="11" spans="1:18" ht="30" customHeight="1" x14ac:dyDescent="0.2">
      <c r="A11" s="13" t="s">
        <v>49</v>
      </c>
      <c r="C11" s="24">
        <v>18457895</v>
      </c>
      <c r="E11" s="24">
        <v>35018572376</v>
      </c>
      <c r="G11" s="24">
        <v>32747116558</v>
      </c>
      <c r="I11" s="34">
        <v>2271455818</v>
      </c>
      <c r="K11" s="24">
        <v>100403699</v>
      </c>
      <c r="M11" s="24">
        <v>285093959631</v>
      </c>
      <c r="O11" s="37">
        <v>264052410413</v>
      </c>
      <c r="Q11" s="91">
        <v>21041549218</v>
      </c>
      <c r="R11" s="91"/>
    </row>
    <row r="12" spans="1:18" ht="30" customHeight="1" x14ac:dyDescent="0.2">
      <c r="A12" s="13" t="s">
        <v>28</v>
      </c>
      <c r="C12" s="24">
        <v>8800000</v>
      </c>
      <c r="E12" s="24">
        <v>36450620790</v>
      </c>
      <c r="G12" s="24">
        <v>27471246070</v>
      </c>
      <c r="I12" s="34">
        <v>8979374720</v>
      </c>
      <c r="K12" s="24">
        <v>34600000</v>
      </c>
      <c r="M12" s="24">
        <v>141631259719</v>
      </c>
      <c r="O12" s="37">
        <v>125975076676</v>
      </c>
      <c r="Q12" s="91">
        <v>15656183043</v>
      </c>
      <c r="R12" s="91"/>
    </row>
    <row r="13" spans="1:18" ht="30" customHeight="1" x14ac:dyDescent="0.2">
      <c r="A13" s="13" t="s">
        <v>179</v>
      </c>
      <c r="C13" s="24">
        <v>1638</v>
      </c>
      <c r="E13" s="24">
        <v>14606088843</v>
      </c>
      <c r="G13" s="24">
        <v>9184993767</v>
      </c>
      <c r="I13" s="34">
        <v>5421095076</v>
      </c>
      <c r="K13" s="24">
        <v>1638</v>
      </c>
      <c r="M13" s="24">
        <v>14606088843</v>
      </c>
      <c r="O13" s="37">
        <v>9184993767</v>
      </c>
      <c r="Q13" s="91">
        <v>5421095076</v>
      </c>
      <c r="R13" s="91"/>
    </row>
    <row r="14" spans="1:18" ht="30" customHeight="1" x14ac:dyDescent="0.2">
      <c r="A14" s="13" t="s">
        <v>115</v>
      </c>
      <c r="C14" s="24">
        <v>1200000</v>
      </c>
      <c r="E14" s="24">
        <v>3252332834</v>
      </c>
      <c r="G14" s="24">
        <v>3238202244</v>
      </c>
      <c r="I14" s="34">
        <v>14130590</v>
      </c>
      <c r="K14" s="24">
        <v>1200000</v>
      </c>
      <c r="M14" s="24">
        <v>3252332834</v>
      </c>
      <c r="O14" s="37">
        <v>3238202244</v>
      </c>
      <c r="Q14" s="91">
        <v>14130590</v>
      </c>
      <c r="R14" s="91"/>
    </row>
    <row r="15" spans="1:18" ht="30" customHeight="1" x14ac:dyDescent="0.2">
      <c r="A15" s="13" t="s">
        <v>116</v>
      </c>
      <c r="C15" s="24">
        <v>3999996</v>
      </c>
      <c r="E15" s="24">
        <v>16902809390</v>
      </c>
      <c r="G15" s="24">
        <v>17772459744</v>
      </c>
      <c r="I15" s="34">
        <v>-869650354</v>
      </c>
      <c r="K15" s="24">
        <v>3999996</v>
      </c>
      <c r="M15" s="24">
        <v>16902809390</v>
      </c>
      <c r="O15" s="37">
        <v>17772459744</v>
      </c>
      <c r="Q15" s="34">
        <v>-869650354</v>
      </c>
      <c r="R15" s="34"/>
    </row>
    <row r="16" spans="1:18" ht="30" customHeight="1" x14ac:dyDescent="0.2">
      <c r="A16" s="13" t="s">
        <v>52</v>
      </c>
      <c r="C16" s="24">
        <v>4600000</v>
      </c>
      <c r="E16" s="24">
        <v>18164474558</v>
      </c>
      <c r="G16" s="24">
        <v>20566375123</v>
      </c>
      <c r="I16" s="34">
        <v>-2401900565</v>
      </c>
      <c r="K16" s="24">
        <v>9438840</v>
      </c>
      <c r="M16" s="24">
        <v>53296496865</v>
      </c>
      <c r="O16" s="37">
        <v>61985267207</v>
      </c>
      <c r="Q16" s="34">
        <v>-8688770342</v>
      </c>
      <c r="R16" s="34"/>
    </row>
    <row r="17" spans="1:18" ht="30" customHeight="1" x14ac:dyDescent="0.2">
      <c r="A17" s="13" t="s">
        <v>99</v>
      </c>
      <c r="C17" s="24">
        <v>800000</v>
      </c>
      <c r="E17" s="24">
        <v>2615091938</v>
      </c>
      <c r="G17" s="24">
        <v>2748147916</v>
      </c>
      <c r="I17" s="34">
        <v>-133055978</v>
      </c>
      <c r="K17" s="24">
        <v>6259780</v>
      </c>
      <c r="M17" s="24">
        <v>22390999188</v>
      </c>
      <c r="O17" s="37">
        <v>24133725222</v>
      </c>
      <c r="Q17" s="34">
        <v>-1742726034</v>
      </c>
      <c r="R17" s="34"/>
    </row>
    <row r="18" spans="1:18" ht="30" customHeight="1" x14ac:dyDescent="0.2">
      <c r="A18" s="13" t="s">
        <v>341</v>
      </c>
      <c r="C18" s="24">
        <v>5619886</v>
      </c>
      <c r="E18" s="24">
        <v>85098398561</v>
      </c>
      <c r="G18" s="24">
        <v>69451249376</v>
      </c>
      <c r="I18" s="34">
        <v>15647149185</v>
      </c>
      <c r="K18" s="24">
        <v>17198874</v>
      </c>
      <c r="M18" s="24">
        <v>247670712546</v>
      </c>
      <c r="O18" s="37">
        <v>209080658111</v>
      </c>
      <c r="Q18" s="91">
        <v>38590054435</v>
      </c>
      <c r="R18" s="91"/>
    </row>
    <row r="19" spans="1:18" ht="30" customHeight="1" x14ac:dyDescent="0.2">
      <c r="A19" s="13" t="s">
        <v>43</v>
      </c>
      <c r="C19" s="24">
        <v>1993544</v>
      </c>
      <c r="E19" s="24">
        <v>24884615290</v>
      </c>
      <c r="G19" s="24">
        <v>27761244622</v>
      </c>
      <c r="I19" s="34">
        <v>-2876629332</v>
      </c>
      <c r="K19" s="24">
        <v>3399409</v>
      </c>
      <c r="M19" s="24">
        <v>43795999307</v>
      </c>
      <c r="O19" s="37">
        <v>47338721805</v>
      </c>
      <c r="Q19" s="34">
        <v>-3542722498</v>
      </c>
      <c r="R19" s="34"/>
    </row>
    <row r="20" spans="1:18" ht="30" customHeight="1" x14ac:dyDescent="0.2">
      <c r="A20" s="13" t="s">
        <v>41</v>
      </c>
      <c r="C20" s="24">
        <v>30000000</v>
      </c>
      <c r="E20" s="24">
        <v>15157727291</v>
      </c>
      <c r="G20" s="24">
        <v>14833752543</v>
      </c>
      <c r="I20" s="34">
        <v>323974748</v>
      </c>
      <c r="K20" s="24">
        <v>43200000</v>
      </c>
      <c r="M20" s="24">
        <v>22112101296</v>
      </c>
      <c r="O20" s="37">
        <v>21386627793</v>
      </c>
      <c r="Q20" s="91">
        <v>725473503</v>
      </c>
      <c r="R20" s="91"/>
    </row>
    <row r="21" spans="1:18" ht="30" customHeight="1" x14ac:dyDescent="0.2">
      <c r="A21" s="13" t="s">
        <v>101</v>
      </c>
      <c r="C21" s="24">
        <v>1109490</v>
      </c>
      <c r="E21" s="24">
        <v>13997037071</v>
      </c>
      <c r="G21" s="24">
        <v>13426181975</v>
      </c>
      <c r="I21" s="34">
        <v>570855096</v>
      </c>
      <c r="K21" s="24">
        <v>1109490</v>
      </c>
      <c r="M21" s="24">
        <v>13997037071</v>
      </c>
      <c r="O21" s="37">
        <v>13426181975</v>
      </c>
      <c r="Q21" s="91">
        <v>570855096</v>
      </c>
      <c r="R21" s="91"/>
    </row>
    <row r="22" spans="1:18" ht="30" customHeight="1" x14ac:dyDescent="0.2">
      <c r="A22" s="13" t="s">
        <v>40</v>
      </c>
      <c r="C22" s="24">
        <v>3400000</v>
      </c>
      <c r="E22" s="24">
        <v>22879821420</v>
      </c>
      <c r="G22" s="24">
        <v>22972098281</v>
      </c>
      <c r="I22" s="34">
        <v>-92276861</v>
      </c>
      <c r="K22" s="24">
        <v>8600000</v>
      </c>
      <c r="M22" s="24">
        <v>49449585251</v>
      </c>
      <c r="O22" s="37">
        <v>45869517030</v>
      </c>
      <c r="Q22" s="91">
        <v>3580068221</v>
      </c>
      <c r="R22" s="91"/>
    </row>
    <row r="23" spans="1:18" ht="30" customHeight="1" x14ac:dyDescent="0.2">
      <c r="A23" s="13" t="s">
        <v>107</v>
      </c>
      <c r="C23" s="24">
        <v>7000000</v>
      </c>
      <c r="E23" s="24">
        <v>11662194744</v>
      </c>
      <c r="G23" s="24">
        <v>12103221234</v>
      </c>
      <c r="I23" s="34">
        <v>-441026490</v>
      </c>
      <c r="K23" s="24">
        <v>7000000</v>
      </c>
      <c r="M23" s="24">
        <v>11662194744</v>
      </c>
      <c r="O23" s="37">
        <v>12103221234</v>
      </c>
      <c r="Q23" s="34">
        <v>-441026490</v>
      </c>
      <c r="R23" s="34"/>
    </row>
    <row r="24" spans="1:18" ht="30" customHeight="1" x14ac:dyDescent="0.2">
      <c r="A24" s="13" t="s">
        <v>29</v>
      </c>
      <c r="C24" s="24">
        <v>200000</v>
      </c>
      <c r="E24" s="24">
        <v>13301241885</v>
      </c>
      <c r="G24" s="24">
        <v>12861612745</v>
      </c>
      <c r="I24" s="34">
        <f>E24-G24</f>
        <v>439629140</v>
      </c>
      <c r="K24" s="24">
        <v>200000</v>
      </c>
      <c r="M24" s="24">
        <v>13301241885</v>
      </c>
      <c r="O24" s="37">
        <v>12861612745</v>
      </c>
      <c r="Q24" s="91">
        <v>439629140</v>
      </c>
      <c r="R24" s="91"/>
    </row>
    <row r="25" spans="1:18" ht="30" customHeight="1" x14ac:dyDescent="0.2">
      <c r="A25" s="13" t="s">
        <v>50</v>
      </c>
      <c r="C25" s="24">
        <v>13754816</v>
      </c>
      <c r="E25" s="24">
        <v>55892845055</v>
      </c>
      <c r="G25" s="24">
        <v>51492451151</v>
      </c>
      <c r="I25" s="34">
        <v>4400393904</v>
      </c>
      <c r="K25" s="24">
        <v>136719937</v>
      </c>
      <c r="M25" s="24">
        <v>708353877203</v>
      </c>
      <c r="O25" s="37">
        <v>655125193763</v>
      </c>
      <c r="Q25" s="91">
        <v>53228683440</v>
      </c>
      <c r="R25" s="91"/>
    </row>
    <row r="26" spans="1:18" ht="30" customHeight="1" x14ac:dyDescent="0.2">
      <c r="A26" s="13" t="s">
        <v>25</v>
      </c>
      <c r="C26" s="24">
        <v>51504711</v>
      </c>
      <c r="E26" s="24">
        <v>134811831801</v>
      </c>
      <c r="G26" s="24">
        <v>111141280162</v>
      </c>
      <c r="I26" s="34">
        <v>23670551639</v>
      </c>
      <c r="K26" s="24">
        <v>70827042</v>
      </c>
      <c r="M26" s="24">
        <v>178775560392</v>
      </c>
      <c r="O26" s="37">
        <v>151232742094</v>
      </c>
      <c r="Q26" s="91">
        <v>27542818298</v>
      </c>
      <c r="R26" s="91"/>
    </row>
    <row r="27" spans="1:18" ht="30" customHeight="1" x14ac:dyDescent="0.2">
      <c r="A27" s="13" t="s">
        <v>114</v>
      </c>
      <c r="C27" s="24">
        <v>9550000</v>
      </c>
      <c r="E27" s="24">
        <v>36170528913</v>
      </c>
      <c r="G27" s="24">
        <v>33722992691</v>
      </c>
      <c r="I27" s="34">
        <f>E27-G27</f>
        <v>2447536222</v>
      </c>
      <c r="K27" s="24">
        <v>24550000</v>
      </c>
      <c r="M27" s="24">
        <v>74097105621</v>
      </c>
      <c r="O27" s="37">
        <v>73648919378</v>
      </c>
      <c r="Q27" s="91">
        <f>M27-O27</f>
        <v>448186243</v>
      </c>
      <c r="R27" s="91"/>
    </row>
    <row r="28" spans="1:18" ht="30" customHeight="1" x14ac:dyDescent="0.2">
      <c r="A28" s="13" t="s">
        <v>339</v>
      </c>
      <c r="C28" s="24">
        <v>200000</v>
      </c>
      <c r="E28" s="24">
        <v>1194848112</v>
      </c>
      <c r="G28" s="24">
        <v>1141057915</v>
      </c>
      <c r="I28" s="34">
        <v>53790197</v>
      </c>
      <c r="K28" s="24">
        <v>200000</v>
      </c>
      <c r="M28" s="24">
        <v>1194848112</v>
      </c>
      <c r="O28" s="37">
        <v>1141057915</v>
      </c>
      <c r="Q28" s="91">
        <v>53790197</v>
      </c>
      <c r="R28" s="91"/>
    </row>
    <row r="29" spans="1:18" ht="30" customHeight="1" x14ac:dyDescent="0.2">
      <c r="A29" s="13" t="s">
        <v>106</v>
      </c>
      <c r="C29" s="24">
        <v>2000000</v>
      </c>
      <c r="E29" s="24">
        <v>13499199050</v>
      </c>
      <c r="G29" s="24">
        <v>12071191643</v>
      </c>
      <c r="I29" s="34">
        <v>1428007407</v>
      </c>
      <c r="K29" s="24">
        <v>2000000</v>
      </c>
      <c r="M29" s="24">
        <v>13499199050</v>
      </c>
      <c r="O29" s="37">
        <v>12071191643</v>
      </c>
      <c r="Q29" s="91">
        <v>1428007407</v>
      </c>
      <c r="R29" s="91"/>
    </row>
    <row r="30" spans="1:18" ht="30" customHeight="1" x14ac:dyDescent="0.2">
      <c r="A30" s="13" t="s">
        <v>180</v>
      </c>
      <c r="C30" s="24">
        <v>733</v>
      </c>
      <c r="E30" s="24">
        <v>680293689</v>
      </c>
      <c r="G30" s="24">
        <v>696971863</v>
      </c>
      <c r="I30" s="34">
        <v>-16678173</v>
      </c>
      <c r="K30" s="24">
        <v>784</v>
      </c>
      <c r="M30" s="24">
        <v>729126199</v>
      </c>
      <c r="O30" s="37">
        <v>745465130</v>
      </c>
      <c r="Q30" s="34">
        <v>-16338930</v>
      </c>
      <c r="R30" s="34"/>
    </row>
    <row r="31" spans="1:18" ht="30" customHeight="1" x14ac:dyDescent="0.2">
      <c r="A31" s="13" t="s">
        <v>27</v>
      </c>
      <c r="C31" s="24">
        <v>56099999</v>
      </c>
      <c r="E31" s="24">
        <v>146595856929</v>
      </c>
      <c r="G31" s="24">
        <v>116246873667</v>
      </c>
      <c r="I31" s="34">
        <v>30348983262</v>
      </c>
      <c r="K31" s="24">
        <v>163836619</v>
      </c>
      <c r="M31" s="24">
        <v>425207964762</v>
      </c>
      <c r="O31" s="37">
        <v>357729981204</v>
      </c>
      <c r="Q31" s="91">
        <v>67477983558</v>
      </c>
      <c r="R31" s="91"/>
    </row>
    <row r="32" spans="1:18" ht="30" customHeight="1" x14ac:dyDescent="0.2">
      <c r="A32" s="13" t="s">
        <v>47</v>
      </c>
      <c r="C32" s="24">
        <v>7040000</v>
      </c>
      <c r="E32" s="24">
        <v>64985155224</v>
      </c>
      <c r="G32" s="24">
        <v>56931714830</v>
      </c>
      <c r="I32" s="34">
        <f>E32-G32</f>
        <v>8053440394</v>
      </c>
      <c r="K32" s="24">
        <v>7440000</v>
      </c>
      <c r="M32" s="24">
        <v>68964559758</v>
      </c>
      <c r="O32" s="37">
        <v>60871002738</v>
      </c>
      <c r="Q32" s="91">
        <f>M32-O32</f>
        <v>8093557020</v>
      </c>
      <c r="R32" s="91"/>
    </row>
    <row r="33" spans="1:18" ht="30" customHeight="1" x14ac:dyDescent="0.2">
      <c r="A33" s="13" t="s">
        <v>65</v>
      </c>
      <c r="C33" s="24">
        <v>200000</v>
      </c>
      <c r="E33" s="24">
        <v>2964257110</v>
      </c>
      <c r="G33" s="37">
        <v>2522035302</v>
      </c>
      <c r="I33" s="34">
        <f>E33-G33</f>
        <v>442221808</v>
      </c>
      <c r="K33" s="24">
        <v>9400000</v>
      </c>
      <c r="M33" s="24">
        <v>103334458621</v>
      </c>
      <c r="O33" s="37">
        <v>102338053357</v>
      </c>
      <c r="Q33" s="34">
        <f>M33-O33</f>
        <v>996405264</v>
      </c>
      <c r="R33" s="34"/>
    </row>
    <row r="34" spans="1:18" ht="30" customHeight="1" x14ac:dyDescent="0.2">
      <c r="A34" s="13" t="s">
        <v>26</v>
      </c>
      <c r="C34" s="24">
        <v>26000000</v>
      </c>
      <c r="E34" s="24">
        <v>17644387746</v>
      </c>
      <c r="G34" s="24">
        <v>16464064183</v>
      </c>
      <c r="I34" s="34">
        <v>1180323563</v>
      </c>
      <c r="K34" s="24">
        <v>30000000</v>
      </c>
      <c r="M34" s="24">
        <v>26451670809</v>
      </c>
      <c r="O34" s="37">
        <v>24831822208</v>
      </c>
      <c r="Q34" s="91">
        <v>1619848601</v>
      </c>
      <c r="R34" s="91"/>
    </row>
    <row r="35" spans="1:18" ht="30" customHeight="1" x14ac:dyDescent="0.2">
      <c r="A35" s="13" t="s">
        <v>34</v>
      </c>
      <c r="C35" s="24">
        <v>3541176</v>
      </c>
      <c r="E35" s="24">
        <v>16853129611</v>
      </c>
      <c r="G35" s="24">
        <v>17729083316</v>
      </c>
      <c r="I35" s="34">
        <v>-875953705</v>
      </c>
      <c r="K35" s="24">
        <v>3541176</v>
      </c>
      <c r="M35" s="24">
        <v>16853129611</v>
      </c>
      <c r="O35" s="37">
        <v>17729083316</v>
      </c>
      <c r="Q35" s="34">
        <v>-875953705</v>
      </c>
      <c r="R35" s="34"/>
    </row>
    <row r="36" spans="1:18" ht="30" customHeight="1" x14ac:dyDescent="0.2">
      <c r="A36" s="13" t="s">
        <v>20</v>
      </c>
      <c r="C36" s="24">
        <v>116997808</v>
      </c>
      <c r="E36" s="24">
        <v>72859068145</v>
      </c>
      <c r="G36" s="24">
        <v>69850759478</v>
      </c>
      <c r="I36" s="34">
        <v>3008308667</v>
      </c>
      <c r="K36" s="24">
        <v>119397808</v>
      </c>
      <c r="M36" s="24">
        <v>81256405059</v>
      </c>
      <c r="O36" s="37">
        <v>77632374088</v>
      </c>
      <c r="Q36" s="91">
        <v>3624030971</v>
      </c>
      <c r="R36" s="91"/>
    </row>
    <row r="37" spans="1:18" ht="30" customHeight="1" x14ac:dyDescent="0.2">
      <c r="A37" s="13" t="s">
        <v>46</v>
      </c>
      <c r="C37" s="24">
        <v>6400000</v>
      </c>
      <c r="E37" s="24">
        <v>32841624496</v>
      </c>
      <c r="G37" s="24">
        <v>26762232366</v>
      </c>
      <c r="I37" s="34">
        <f>E37-G37</f>
        <v>6079392130</v>
      </c>
      <c r="K37" s="24">
        <v>8800000</v>
      </c>
      <c r="M37" s="24">
        <v>44658475984</v>
      </c>
      <c r="O37" s="37">
        <v>36359180568</v>
      </c>
      <c r="Q37" s="91">
        <f>M37-O37</f>
        <v>8299295416</v>
      </c>
      <c r="R37" s="91"/>
    </row>
    <row r="38" spans="1:18" ht="30" customHeight="1" x14ac:dyDescent="0.2">
      <c r="A38" s="13" t="s">
        <v>118</v>
      </c>
      <c r="C38" s="24">
        <v>632525</v>
      </c>
      <c r="E38" s="24">
        <v>11077857201</v>
      </c>
      <c r="G38" s="24">
        <v>9667896935</v>
      </c>
      <c r="I38" s="34">
        <v>1409960266</v>
      </c>
      <c r="K38" s="24">
        <v>632525</v>
      </c>
      <c r="M38" s="24">
        <v>11077857201</v>
      </c>
      <c r="O38" s="37">
        <v>9667896935</v>
      </c>
      <c r="Q38" s="91">
        <v>1409960266</v>
      </c>
      <c r="R38" s="91"/>
    </row>
    <row r="39" spans="1:18" ht="30" customHeight="1" x14ac:dyDescent="0.2">
      <c r="A39" s="13" t="s">
        <v>113</v>
      </c>
      <c r="C39" s="24">
        <v>400000</v>
      </c>
      <c r="E39" s="24">
        <v>1053295388</v>
      </c>
      <c r="G39" s="24">
        <v>1032957691</v>
      </c>
      <c r="I39" s="34">
        <v>20337697</v>
      </c>
      <c r="K39" s="24">
        <v>400000</v>
      </c>
      <c r="M39" s="24">
        <v>1053295388</v>
      </c>
      <c r="O39" s="37">
        <v>1032957691</v>
      </c>
      <c r="Q39" s="91">
        <v>20337697</v>
      </c>
      <c r="R39" s="91"/>
    </row>
    <row r="40" spans="1:18" ht="30" customHeight="1" x14ac:dyDescent="0.2">
      <c r="A40" s="13" t="s">
        <v>55</v>
      </c>
      <c r="C40" s="24">
        <v>400000</v>
      </c>
      <c r="E40" s="24">
        <v>2461267831</v>
      </c>
      <c r="G40" s="24">
        <v>2029881939</v>
      </c>
      <c r="I40" s="34">
        <v>431385892</v>
      </c>
      <c r="K40" s="24">
        <v>19800000</v>
      </c>
      <c r="M40" s="24">
        <v>86327002595</v>
      </c>
      <c r="O40" s="37">
        <v>82801603788</v>
      </c>
      <c r="Q40" s="91">
        <v>3525398807</v>
      </c>
      <c r="R40" s="91"/>
    </row>
    <row r="41" spans="1:18" ht="30" customHeight="1" x14ac:dyDescent="0.2">
      <c r="A41" s="13" t="s">
        <v>19</v>
      </c>
      <c r="C41" s="24">
        <v>12500000</v>
      </c>
      <c r="E41" s="24">
        <v>37907334485</v>
      </c>
      <c r="G41" s="24">
        <v>36134654253</v>
      </c>
      <c r="I41" s="34">
        <v>1772680232</v>
      </c>
      <c r="K41" s="24">
        <v>20100000</v>
      </c>
      <c r="M41" s="24">
        <v>55314695548</v>
      </c>
      <c r="O41" s="37">
        <v>53296472093</v>
      </c>
      <c r="Q41" s="91">
        <v>2018223455</v>
      </c>
      <c r="R41" s="91"/>
    </row>
    <row r="42" spans="1:18" ht="30" customHeight="1" x14ac:dyDescent="0.2">
      <c r="A42" s="13" t="s">
        <v>22</v>
      </c>
      <c r="C42" s="24">
        <v>13000000</v>
      </c>
      <c r="E42" s="24">
        <v>35769457290</v>
      </c>
      <c r="G42" s="24">
        <v>35004253666</v>
      </c>
      <c r="I42" s="34">
        <v>765203624</v>
      </c>
      <c r="K42" s="24">
        <v>13000000</v>
      </c>
      <c r="M42" s="24">
        <v>35769457290</v>
      </c>
      <c r="O42" s="37">
        <v>35004253666</v>
      </c>
      <c r="Q42" s="91">
        <v>765203624</v>
      </c>
      <c r="R42" s="91"/>
    </row>
    <row r="43" spans="1:18" ht="30" customHeight="1" x14ac:dyDescent="0.2">
      <c r="A43" s="13" t="s">
        <v>63</v>
      </c>
      <c r="C43" s="24">
        <v>5622743</v>
      </c>
      <c r="E43" s="24">
        <v>85265063413</v>
      </c>
      <c r="G43" s="24">
        <v>80021857047</v>
      </c>
      <c r="I43" s="34">
        <v>5243206366</v>
      </c>
      <c r="K43" s="24">
        <v>7100000</v>
      </c>
      <c r="M43" s="24">
        <v>106957308086</v>
      </c>
      <c r="O43" s="37">
        <v>100898886201</v>
      </c>
      <c r="Q43" s="91">
        <v>6058421885</v>
      </c>
      <c r="R43" s="91"/>
    </row>
    <row r="44" spans="1:18" ht="30" customHeight="1" x14ac:dyDescent="0.2">
      <c r="A44" s="13" t="s">
        <v>37</v>
      </c>
      <c r="C44" s="24">
        <v>1821677</v>
      </c>
      <c r="E44" s="24">
        <v>10575294130</v>
      </c>
      <c r="G44" s="24">
        <v>11285976897</v>
      </c>
      <c r="I44" s="34">
        <v>-710682767</v>
      </c>
      <c r="K44" s="24">
        <v>25411248</v>
      </c>
      <c r="M44" s="24">
        <v>153298712868</v>
      </c>
      <c r="O44" s="37">
        <v>131974953879</v>
      </c>
      <c r="Q44" s="91">
        <v>21323758989</v>
      </c>
      <c r="R44" s="91"/>
    </row>
    <row r="45" spans="1:18" ht="30" customHeight="1" x14ac:dyDescent="0.2">
      <c r="A45" s="13" t="s">
        <v>340</v>
      </c>
      <c r="C45" s="24">
        <v>5520115</v>
      </c>
      <c r="E45" s="24">
        <v>25098774514</v>
      </c>
      <c r="G45" s="24">
        <v>21495280868</v>
      </c>
      <c r="I45" s="34">
        <v>3603493646</v>
      </c>
      <c r="K45" s="24">
        <v>25983861</v>
      </c>
      <c r="M45" s="24">
        <v>115066862787</v>
      </c>
      <c r="O45" s="37">
        <v>103420902783</v>
      </c>
      <c r="Q45" s="91">
        <v>11645960004</v>
      </c>
      <c r="R45" s="91"/>
    </row>
    <row r="46" spans="1:18" ht="30" customHeight="1" x14ac:dyDescent="0.2">
      <c r="A46" s="13" t="s">
        <v>54</v>
      </c>
      <c r="C46" s="24">
        <v>16903181</v>
      </c>
      <c r="E46" s="24">
        <v>63294729249</v>
      </c>
      <c r="G46" s="24">
        <v>62615088946</v>
      </c>
      <c r="I46" s="34">
        <v>679640303</v>
      </c>
      <c r="K46" s="24">
        <v>24787043</v>
      </c>
      <c r="M46" s="24">
        <v>127026660748</v>
      </c>
      <c r="O46" s="37">
        <v>115898070821</v>
      </c>
      <c r="Q46" s="91">
        <v>11128589927</v>
      </c>
      <c r="R46" s="91"/>
    </row>
    <row r="47" spans="1:18" ht="30" customHeight="1" x14ac:dyDescent="0.2">
      <c r="A47" s="13" t="s">
        <v>60</v>
      </c>
      <c r="C47" s="24">
        <v>225000</v>
      </c>
      <c r="E47" s="24">
        <v>3380282320</v>
      </c>
      <c r="G47" s="24">
        <v>1863340377</v>
      </c>
      <c r="I47" s="34">
        <v>1516941943</v>
      </c>
      <c r="K47" s="24">
        <v>450000</v>
      </c>
      <c r="M47" s="24">
        <v>5713069174</v>
      </c>
      <c r="O47" s="37">
        <v>3726680754</v>
      </c>
      <c r="Q47" s="91">
        <v>1986388420</v>
      </c>
      <c r="R47" s="91"/>
    </row>
    <row r="48" spans="1:18" ht="30" customHeight="1" x14ac:dyDescent="0.2">
      <c r="A48" s="13" t="s">
        <v>108</v>
      </c>
      <c r="C48" s="24">
        <v>1000000</v>
      </c>
      <c r="E48" s="24">
        <v>8365924839</v>
      </c>
      <c r="G48" s="24">
        <v>8225648467</v>
      </c>
      <c r="I48" s="34">
        <v>140276372</v>
      </c>
      <c r="K48" s="24">
        <v>38250220</v>
      </c>
      <c r="M48" s="24">
        <v>229110072388</v>
      </c>
      <c r="O48" s="37">
        <v>201873952706</v>
      </c>
      <c r="Q48" s="91">
        <v>27236119682</v>
      </c>
      <c r="R48" s="91"/>
    </row>
    <row r="49" spans="1:18" ht="30" customHeight="1" x14ac:dyDescent="0.2">
      <c r="A49" s="13" t="s">
        <v>48</v>
      </c>
      <c r="C49" s="24">
        <v>81190</v>
      </c>
      <c r="E49" s="24">
        <v>1428512485</v>
      </c>
      <c r="G49" s="24">
        <v>1243359506</v>
      </c>
      <c r="I49" s="34">
        <v>185152979</v>
      </c>
      <c r="K49" s="24">
        <v>81190</v>
      </c>
      <c r="M49" s="24">
        <v>1428512485</v>
      </c>
      <c r="O49" s="37">
        <v>1243359506</v>
      </c>
      <c r="Q49" s="91">
        <v>185152979</v>
      </c>
      <c r="R49" s="91"/>
    </row>
    <row r="50" spans="1:18" ht="30" customHeight="1" x14ac:dyDescent="0.2">
      <c r="A50" s="13" t="s">
        <v>59</v>
      </c>
      <c r="C50" s="24">
        <v>44817705</v>
      </c>
      <c r="E50" s="24">
        <v>327048941095</v>
      </c>
      <c r="G50" s="24">
        <v>272405181704</v>
      </c>
      <c r="I50" s="34">
        <v>54643759391</v>
      </c>
      <c r="K50" s="24">
        <v>175823856</v>
      </c>
      <c r="M50" s="24">
        <v>1380275426085</v>
      </c>
      <c r="O50" s="37">
        <v>1187885123425</v>
      </c>
      <c r="Q50" s="91">
        <v>192390302660</v>
      </c>
      <c r="R50" s="91"/>
    </row>
    <row r="51" spans="1:18" ht="30" customHeight="1" x14ac:dyDescent="0.2">
      <c r="A51" s="13" t="s">
        <v>44</v>
      </c>
      <c r="C51" s="24">
        <v>21000000</v>
      </c>
      <c r="E51" s="24">
        <v>110654211700</v>
      </c>
      <c r="G51" s="24">
        <v>99629731920</v>
      </c>
      <c r="I51" s="34">
        <v>11024479780</v>
      </c>
      <c r="K51" s="24">
        <v>21000000</v>
      </c>
      <c r="M51" s="24">
        <v>110654211700</v>
      </c>
      <c r="O51" s="37">
        <v>99629731920</v>
      </c>
      <c r="Q51" s="91">
        <v>11024479780</v>
      </c>
      <c r="R51" s="91"/>
    </row>
    <row r="52" spans="1:18" ht="30" customHeight="1" x14ac:dyDescent="0.2">
      <c r="A52" s="13" t="s">
        <v>33</v>
      </c>
      <c r="C52" s="24">
        <v>928264</v>
      </c>
      <c r="E52" s="24">
        <v>20715531795</v>
      </c>
      <c r="G52" s="24">
        <v>18388859699</v>
      </c>
      <c r="I52" s="34">
        <v>2326672096</v>
      </c>
      <c r="K52" s="24">
        <v>1628264</v>
      </c>
      <c r="M52" s="24">
        <v>36980178015</v>
      </c>
      <c r="O52" s="37">
        <v>31060129759</v>
      </c>
      <c r="Q52" s="91">
        <v>5920048256</v>
      </c>
      <c r="R52" s="91"/>
    </row>
    <row r="53" spans="1:18" ht="30" customHeight="1" x14ac:dyDescent="0.2">
      <c r="A53" s="13" t="s">
        <v>112</v>
      </c>
      <c r="C53" s="24">
        <v>2000000</v>
      </c>
      <c r="E53" s="24">
        <v>5951810201</v>
      </c>
      <c r="G53" s="24">
        <v>5828203536</v>
      </c>
      <c r="I53" s="34">
        <v>123606665</v>
      </c>
      <c r="K53" s="24">
        <v>2000000</v>
      </c>
      <c r="M53" s="24">
        <v>5951810201</v>
      </c>
      <c r="O53" s="37">
        <v>5828203536</v>
      </c>
      <c r="Q53" s="91">
        <v>123606665</v>
      </c>
      <c r="R53" s="91"/>
    </row>
    <row r="54" spans="1:18" ht="30" customHeight="1" x14ac:dyDescent="0.2">
      <c r="A54" s="13" t="s">
        <v>24</v>
      </c>
      <c r="C54" s="24">
        <v>119652</v>
      </c>
      <c r="E54" s="24">
        <v>265117418</v>
      </c>
      <c r="G54" s="24">
        <v>226369504</v>
      </c>
      <c r="I54" s="34">
        <v>38747914</v>
      </c>
      <c r="K54" s="24">
        <v>20525000</v>
      </c>
      <c r="M54" s="24">
        <v>38914215898</v>
      </c>
      <c r="O54" s="37">
        <v>36102001577</v>
      </c>
      <c r="Q54" s="91">
        <v>2812214321</v>
      </c>
      <c r="R54" s="91"/>
    </row>
    <row r="55" spans="1:18" ht="30" customHeight="1" x14ac:dyDescent="0.2">
      <c r="A55" s="13" t="s">
        <v>31</v>
      </c>
      <c r="C55" s="24">
        <v>1000000</v>
      </c>
      <c r="E55" s="24">
        <v>9805309244</v>
      </c>
      <c r="G55" s="24">
        <v>9348667463</v>
      </c>
      <c r="I55" s="34">
        <v>456641781</v>
      </c>
      <c r="K55" s="24">
        <v>10300000</v>
      </c>
      <c r="M55" s="24">
        <v>78649518389</v>
      </c>
      <c r="O55" s="37">
        <v>77369554627</v>
      </c>
      <c r="Q55" s="91">
        <v>1279963762</v>
      </c>
      <c r="R55" s="91"/>
    </row>
    <row r="56" spans="1:18" ht="30" customHeight="1" x14ac:dyDescent="0.2">
      <c r="A56" s="13" t="s">
        <v>42</v>
      </c>
      <c r="C56" s="24">
        <v>5673713</v>
      </c>
      <c r="E56" s="24">
        <v>15694050619</v>
      </c>
      <c r="G56" s="24">
        <v>14126797458</v>
      </c>
      <c r="I56" s="34">
        <v>1567253161</v>
      </c>
      <c r="K56" s="24">
        <v>7173713</v>
      </c>
      <c r="M56" s="24">
        <v>22773020927</v>
      </c>
      <c r="O56" s="37">
        <v>21004674180</v>
      </c>
      <c r="Q56" s="91">
        <v>1768346747</v>
      </c>
      <c r="R56" s="91"/>
    </row>
    <row r="57" spans="1:18" ht="30" customHeight="1" x14ac:dyDescent="0.2">
      <c r="A57" s="13" t="s">
        <v>181</v>
      </c>
      <c r="C57" s="24">
        <v>0</v>
      </c>
      <c r="E57" s="24">
        <v>0</v>
      </c>
      <c r="G57" s="24">
        <v>0</v>
      </c>
      <c r="I57" s="34">
        <v>0</v>
      </c>
      <c r="K57" s="24">
        <v>100000</v>
      </c>
      <c r="M57" s="24">
        <v>16987733144</v>
      </c>
      <c r="O57" s="37">
        <v>18346009270</v>
      </c>
      <c r="Q57" s="34">
        <v>-1358276126</v>
      </c>
      <c r="R57" s="34"/>
    </row>
    <row r="58" spans="1:18" ht="30" customHeight="1" x14ac:dyDescent="0.2">
      <c r="A58" s="13" t="s">
        <v>182</v>
      </c>
      <c r="C58" s="24">
        <v>0</v>
      </c>
      <c r="E58" s="24">
        <v>0</v>
      </c>
      <c r="G58" s="24">
        <v>0</v>
      </c>
      <c r="I58" s="34">
        <v>0</v>
      </c>
      <c r="K58" s="24">
        <v>400000</v>
      </c>
      <c r="M58" s="24">
        <v>40328934838</v>
      </c>
      <c r="O58" s="37">
        <v>38154612752</v>
      </c>
      <c r="Q58" s="91">
        <v>2174322086</v>
      </c>
      <c r="R58" s="91"/>
    </row>
    <row r="59" spans="1:18" ht="30" customHeight="1" x14ac:dyDescent="0.2">
      <c r="A59" s="13" t="s">
        <v>183</v>
      </c>
      <c r="C59" s="24">
        <v>0</v>
      </c>
      <c r="E59" s="24">
        <v>0</v>
      </c>
      <c r="G59" s="24">
        <v>0</v>
      </c>
      <c r="I59" s="34">
        <v>0</v>
      </c>
      <c r="K59" s="24">
        <v>2800000</v>
      </c>
      <c r="M59" s="24">
        <v>7191277818</v>
      </c>
      <c r="O59" s="37">
        <v>7026514431</v>
      </c>
      <c r="Q59" s="91">
        <v>164763387</v>
      </c>
      <c r="R59" s="91"/>
    </row>
    <row r="60" spans="1:18" ht="30" customHeight="1" x14ac:dyDescent="0.2">
      <c r="A60" s="13" t="s">
        <v>100</v>
      </c>
      <c r="C60" s="24">
        <v>0</v>
      </c>
      <c r="E60" s="24">
        <v>0</v>
      </c>
      <c r="G60" s="24">
        <v>0</v>
      </c>
      <c r="I60" s="34">
        <v>0</v>
      </c>
      <c r="K60" s="24">
        <v>3000000</v>
      </c>
      <c r="M60" s="24">
        <v>8459672722</v>
      </c>
      <c r="O60" s="37">
        <v>8563073770</v>
      </c>
      <c r="Q60" s="34">
        <v>-103401048</v>
      </c>
      <c r="R60" s="34"/>
    </row>
    <row r="61" spans="1:18" ht="30" customHeight="1" x14ac:dyDescent="0.2">
      <c r="A61" s="13" t="s">
        <v>184</v>
      </c>
      <c r="C61" s="24">
        <v>0</v>
      </c>
      <c r="E61" s="24">
        <v>0</v>
      </c>
      <c r="G61" s="24">
        <v>0</v>
      </c>
      <c r="I61" s="34">
        <v>0</v>
      </c>
      <c r="K61" s="24">
        <v>1324031</v>
      </c>
      <c r="M61" s="24">
        <v>4055175841</v>
      </c>
      <c r="O61" s="37">
        <v>4035415765</v>
      </c>
      <c r="Q61" s="91">
        <v>19760076</v>
      </c>
      <c r="R61" s="91"/>
    </row>
    <row r="62" spans="1:18" ht="30" customHeight="1" x14ac:dyDescent="0.2">
      <c r="A62" s="13" t="s">
        <v>185</v>
      </c>
      <c r="C62" s="24">
        <v>0</v>
      </c>
      <c r="E62" s="24">
        <v>0</v>
      </c>
      <c r="G62" s="24">
        <v>0</v>
      </c>
      <c r="I62" s="34">
        <v>0</v>
      </c>
      <c r="K62" s="24">
        <v>200000</v>
      </c>
      <c r="M62" s="24">
        <v>2598446715</v>
      </c>
      <c r="O62" s="37">
        <v>2538353401</v>
      </c>
      <c r="Q62" s="91">
        <v>60093314</v>
      </c>
      <c r="R62" s="91"/>
    </row>
    <row r="63" spans="1:18" ht="30" customHeight="1" x14ac:dyDescent="0.2">
      <c r="A63" s="13" t="s">
        <v>186</v>
      </c>
      <c r="C63" s="24">
        <v>0</v>
      </c>
      <c r="E63" s="24">
        <v>0</v>
      </c>
      <c r="G63" s="24">
        <v>0</v>
      </c>
      <c r="I63" s="34">
        <v>0</v>
      </c>
      <c r="K63" s="24">
        <v>11000000</v>
      </c>
      <c r="M63" s="24">
        <v>41105752657</v>
      </c>
      <c r="O63" s="37">
        <v>35485462630</v>
      </c>
      <c r="Q63" s="91">
        <v>5620290027</v>
      </c>
      <c r="R63" s="91"/>
    </row>
    <row r="64" spans="1:18" ht="30" customHeight="1" x14ac:dyDescent="0.2">
      <c r="A64" s="13" t="s">
        <v>187</v>
      </c>
      <c r="C64" s="24">
        <v>0</v>
      </c>
      <c r="E64" s="24">
        <v>0</v>
      </c>
      <c r="G64" s="24">
        <v>0</v>
      </c>
      <c r="I64" s="34">
        <v>0</v>
      </c>
      <c r="K64" s="24">
        <v>1500000</v>
      </c>
      <c r="M64" s="24">
        <v>18451466982</v>
      </c>
      <c r="O64" s="37">
        <v>18145424154</v>
      </c>
      <c r="Q64" s="91">
        <v>306042828</v>
      </c>
      <c r="R64" s="91"/>
    </row>
    <row r="65" spans="1:18" ht="30" customHeight="1" x14ac:dyDescent="0.2">
      <c r="A65" s="13" t="s">
        <v>188</v>
      </c>
      <c r="C65" s="24">
        <v>0</v>
      </c>
      <c r="E65" s="24">
        <v>0</v>
      </c>
      <c r="G65" s="24">
        <v>0</v>
      </c>
      <c r="I65" s="34">
        <v>0</v>
      </c>
      <c r="K65" s="24">
        <v>250000</v>
      </c>
      <c r="M65" s="24">
        <v>9654710636</v>
      </c>
      <c r="O65" s="37">
        <v>7562235375</v>
      </c>
      <c r="Q65" s="91">
        <v>2092475261</v>
      </c>
      <c r="R65" s="91"/>
    </row>
    <row r="66" spans="1:18" ht="30" customHeight="1" x14ac:dyDescent="0.2">
      <c r="A66" s="13" t="s">
        <v>61</v>
      </c>
      <c r="C66" s="24">
        <v>0</v>
      </c>
      <c r="E66" s="24">
        <v>0</v>
      </c>
      <c r="G66" s="24">
        <v>0</v>
      </c>
      <c r="I66" s="34">
        <v>0</v>
      </c>
      <c r="K66" s="24">
        <v>125000</v>
      </c>
      <c r="M66" s="24">
        <v>3162321592</v>
      </c>
      <c r="O66" s="37">
        <v>2379283416</v>
      </c>
      <c r="Q66" s="91">
        <v>783038176</v>
      </c>
      <c r="R66" s="91"/>
    </row>
    <row r="67" spans="1:18" ht="30" customHeight="1" x14ac:dyDescent="0.2">
      <c r="A67" s="13" t="s">
        <v>189</v>
      </c>
      <c r="C67" s="24">
        <v>0</v>
      </c>
      <c r="E67" s="24">
        <v>0</v>
      </c>
      <c r="G67" s="24">
        <v>0</v>
      </c>
      <c r="I67" s="34">
        <v>0</v>
      </c>
      <c r="K67" s="24">
        <v>39542364</v>
      </c>
      <c r="M67" s="24">
        <v>81643093913</v>
      </c>
      <c r="O67" s="37">
        <v>63349461295</v>
      </c>
      <c r="Q67" s="91">
        <v>18293632618</v>
      </c>
      <c r="R67" s="91"/>
    </row>
    <row r="68" spans="1:18" ht="30" customHeight="1" x14ac:dyDescent="0.2">
      <c r="A68" s="13" t="s">
        <v>190</v>
      </c>
      <c r="C68" s="24">
        <v>0</v>
      </c>
      <c r="E68" s="24">
        <v>0</v>
      </c>
      <c r="G68" s="24">
        <v>0</v>
      </c>
      <c r="I68" s="34">
        <v>0</v>
      </c>
      <c r="K68" s="24">
        <v>2200000</v>
      </c>
      <c r="M68" s="24">
        <v>17580768577</v>
      </c>
      <c r="O68" s="37">
        <v>16845618178</v>
      </c>
      <c r="Q68" s="91">
        <v>735150399</v>
      </c>
      <c r="R68" s="91"/>
    </row>
    <row r="69" spans="1:18" ht="30" customHeight="1" x14ac:dyDescent="0.2">
      <c r="A69" s="13" t="s">
        <v>191</v>
      </c>
      <c r="C69" s="24">
        <v>0</v>
      </c>
      <c r="E69" s="24">
        <v>0</v>
      </c>
      <c r="G69" s="24">
        <v>0</v>
      </c>
      <c r="I69" s="34">
        <v>0</v>
      </c>
      <c r="K69" s="24">
        <v>1000000</v>
      </c>
      <c r="M69" s="24">
        <v>1841974665</v>
      </c>
      <c r="O69" s="37">
        <v>2762561280</v>
      </c>
      <c r="Q69" s="34">
        <v>-920586615</v>
      </c>
      <c r="R69" s="34"/>
    </row>
    <row r="70" spans="1:18" ht="30" customHeight="1" x14ac:dyDescent="0.2">
      <c r="A70" s="13" t="s">
        <v>192</v>
      </c>
      <c r="C70" s="24">
        <v>0</v>
      </c>
      <c r="E70" s="24">
        <v>0</v>
      </c>
      <c r="G70" s="24">
        <v>0</v>
      </c>
      <c r="I70" s="34">
        <v>0</v>
      </c>
      <c r="K70" s="24">
        <v>5900000</v>
      </c>
      <c r="M70" s="24">
        <v>23666437137</v>
      </c>
      <c r="O70" s="37">
        <v>22826786502</v>
      </c>
      <c r="Q70" s="91">
        <v>839650635</v>
      </c>
      <c r="R70" s="91"/>
    </row>
    <row r="71" spans="1:18" ht="30" customHeight="1" x14ac:dyDescent="0.2">
      <c r="A71" s="13" t="s">
        <v>193</v>
      </c>
      <c r="C71" s="24">
        <v>0</v>
      </c>
      <c r="E71" s="24">
        <v>0</v>
      </c>
      <c r="G71" s="24">
        <v>0</v>
      </c>
      <c r="I71" s="34">
        <v>0</v>
      </c>
      <c r="K71" s="24">
        <v>2000000</v>
      </c>
      <c r="M71" s="24">
        <v>6109232602</v>
      </c>
      <c r="O71" s="37">
        <v>6212960257</v>
      </c>
      <c r="Q71" s="34">
        <v>-103727655</v>
      </c>
      <c r="R71" s="34"/>
    </row>
    <row r="72" spans="1:18" ht="30" customHeight="1" x14ac:dyDescent="0.2">
      <c r="A72" s="13" t="s">
        <v>194</v>
      </c>
      <c r="C72" s="24">
        <v>0</v>
      </c>
      <c r="E72" s="24">
        <v>0</v>
      </c>
      <c r="G72" s="24">
        <v>0</v>
      </c>
      <c r="I72" s="34">
        <v>0</v>
      </c>
      <c r="K72" s="24">
        <v>46200000</v>
      </c>
      <c r="M72" s="24">
        <v>96418121050</v>
      </c>
      <c r="O72" s="37">
        <v>87971977192</v>
      </c>
      <c r="Q72" s="91">
        <v>8446143858</v>
      </c>
      <c r="R72" s="91"/>
    </row>
    <row r="73" spans="1:18" ht="30" customHeight="1" x14ac:dyDescent="0.2">
      <c r="A73" s="13" t="s">
        <v>195</v>
      </c>
      <c r="C73" s="24">
        <v>0</v>
      </c>
      <c r="E73" s="24">
        <v>0</v>
      </c>
      <c r="G73" s="24">
        <v>0</v>
      </c>
      <c r="I73" s="34">
        <v>0</v>
      </c>
      <c r="K73" s="24">
        <v>799999</v>
      </c>
      <c r="M73" s="24">
        <v>5406631231</v>
      </c>
      <c r="O73" s="37">
        <v>5136756151</v>
      </c>
      <c r="Q73" s="91">
        <v>269875080</v>
      </c>
      <c r="R73" s="91"/>
    </row>
    <row r="74" spans="1:18" ht="30" customHeight="1" x14ac:dyDescent="0.2">
      <c r="A74" s="13" t="s">
        <v>58</v>
      </c>
      <c r="C74" s="24">
        <v>0</v>
      </c>
      <c r="E74" s="24">
        <v>0</v>
      </c>
      <c r="G74" s="24">
        <v>0</v>
      </c>
      <c r="I74" s="34">
        <v>0</v>
      </c>
      <c r="K74" s="24">
        <v>810000</v>
      </c>
      <c r="M74" s="24">
        <v>14715729567</v>
      </c>
      <c r="O74" s="37">
        <v>11709336635</v>
      </c>
      <c r="Q74" s="91">
        <v>3006392932</v>
      </c>
      <c r="R74" s="91"/>
    </row>
    <row r="75" spans="1:18" ht="30" customHeight="1" x14ac:dyDescent="0.2">
      <c r="A75" s="13" t="s">
        <v>196</v>
      </c>
      <c r="C75" s="24">
        <v>0</v>
      </c>
      <c r="E75" s="24">
        <v>0</v>
      </c>
      <c r="G75" s="24">
        <v>0</v>
      </c>
      <c r="I75" s="34">
        <v>0</v>
      </c>
      <c r="K75" s="24">
        <v>1225061</v>
      </c>
      <c r="M75" s="24">
        <v>13593508082</v>
      </c>
      <c r="O75" s="37">
        <v>13967843544</v>
      </c>
      <c r="Q75" s="34">
        <v>-374335462</v>
      </c>
      <c r="R75" s="34"/>
    </row>
    <row r="76" spans="1:18" ht="30" customHeight="1" x14ac:dyDescent="0.2">
      <c r="A76" s="13" t="s">
        <v>197</v>
      </c>
      <c r="C76" s="24">
        <v>0</v>
      </c>
      <c r="E76" s="24">
        <v>0</v>
      </c>
      <c r="G76" s="24">
        <v>0</v>
      </c>
      <c r="I76" s="34">
        <v>0</v>
      </c>
      <c r="K76" s="24">
        <v>9205120</v>
      </c>
      <c r="M76" s="24">
        <v>30189586190</v>
      </c>
      <c r="O76" s="37">
        <v>36168394828</v>
      </c>
      <c r="Q76" s="34">
        <v>-5978808638</v>
      </c>
      <c r="R76" s="34"/>
    </row>
    <row r="77" spans="1:18" ht="30" customHeight="1" x14ac:dyDescent="0.2">
      <c r="A77" s="13" t="s">
        <v>198</v>
      </c>
      <c r="C77" s="24">
        <v>0</v>
      </c>
      <c r="E77" s="24">
        <v>0</v>
      </c>
      <c r="G77" s="24">
        <v>0</v>
      </c>
      <c r="I77" s="34">
        <v>0</v>
      </c>
      <c r="K77" s="24">
        <v>100000</v>
      </c>
      <c r="M77" s="24">
        <v>26434175260</v>
      </c>
      <c r="O77" s="37">
        <v>24965646497</v>
      </c>
      <c r="Q77" s="91">
        <v>1468528763</v>
      </c>
      <c r="R77" s="91"/>
    </row>
    <row r="78" spans="1:18" ht="30" customHeight="1" x14ac:dyDescent="0.2">
      <c r="A78" s="13" t="s">
        <v>21</v>
      </c>
      <c r="C78" s="24">
        <v>0</v>
      </c>
      <c r="E78" s="24">
        <v>0</v>
      </c>
      <c r="G78" s="24">
        <v>0</v>
      </c>
      <c r="I78" s="34">
        <v>0</v>
      </c>
      <c r="K78" s="24">
        <v>1750000</v>
      </c>
      <c r="M78" s="24">
        <v>4773428147</v>
      </c>
      <c r="O78" s="37">
        <v>3941075250</v>
      </c>
      <c r="Q78" s="91">
        <v>832352897</v>
      </c>
      <c r="R78" s="91"/>
    </row>
    <row r="79" spans="1:18" ht="30" customHeight="1" x14ac:dyDescent="0.2">
      <c r="A79" s="13" t="s">
        <v>199</v>
      </c>
      <c r="C79" s="24">
        <v>0</v>
      </c>
      <c r="E79" s="24">
        <v>0</v>
      </c>
      <c r="G79" s="24">
        <v>0</v>
      </c>
      <c r="I79" s="34">
        <v>0</v>
      </c>
      <c r="K79" s="24">
        <v>1604858</v>
      </c>
      <c r="M79" s="24">
        <v>757771893</v>
      </c>
      <c r="O79" s="37">
        <v>1033261862</v>
      </c>
      <c r="Q79" s="34">
        <v>-275489969</v>
      </c>
      <c r="R79" s="34"/>
    </row>
    <row r="80" spans="1:18" ht="30" customHeight="1" x14ac:dyDescent="0.2">
      <c r="A80" s="13" t="s">
        <v>36</v>
      </c>
      <c r="C80" s="24">
        <v>0</v>
      </c>
      <c r="E80" s="24">
        <v>0</v>
      </c>
      <c r="G80" s="24">
        <v>0</v>
      </c>
      <c r="I80" s="34">
        <v>0</v>
      </c>
      <c r="K80" s="24">
        <v>215700</v>
      </c>
      <c r="M80" s="24">
        <v>12941059923</v>
      </c>
      <c r="O80" s="37">
        <v>11156058897</v>
      </c>
      <c r="Q80" s="91">
        <v>1785001026</v>
      </c>
      <c r="R80" s="91"/>
    </row>
    <row r="81" spans="1:18" ht="30" customHeight="1" x14ac:dyDescent="0.2">
      <c r="A81" s="13" t="s">
        <v>38</v>
      </c>
      <c r="C81" s="24">
        <v>0</v>
      </c>
      <c r="E81" s="24">
        <v>0</v>
      </c>
      <c r="G81" s="24">
        <v>0</v>
      </c>
      <c r="I81" s="34">
        <v>0</v>
      </c>
      <c r="K81" s="24">
        <v>200000</v>
      </c>
      <c r="M81" s="24">
        <v>1600420531</v>
      </c>
      <c r="O81" s="37">
        <v>1121016960</v>
      </c>
      <c r="Q81" s="34">
        <v>479403571</v>
      </c>
      <c r="R81" s="34"/>
    </row>
    <row r="82" spans="1:18" ht="30" customHeight="1" x14ac:dyDescent="0.2">
      <c r="A82" s="13" t="s">
        <v>200</v>
      </c>
      <c r="C82" s="24">
        <v>0</v>
      </c>
      <c r="E82" s="24">
        <v>0</v>
      </c>
      <c r="G82" s="24">
        <v>0</v>
      </c>
      <c r="I82" s="34">
        <v>0</v>
      </c>
      <c r="K82" s="24">
        <v>50000</v>
      </c>
      <c r="M82" s="24">
        <v>6181783576</v>
      </c>
      <c r="O82" s="37">
        <v>6295711289</v>
      </c>
      <c r="Q82" s="34">
        <v>-113927713</v>
      </c>
      <c r="R82" s="34"/>
    </row>
    <row r="83" spans="1:18" ht="30" customHeight="1" x14ac:dyDescent="0.2">
      <c r="A83" s="13" t="s">
        <v>201</v>
      </c>
      <c r="C83" s="24">
        <v>0</v>
      </c>
      <c r="E83" s="24">
        <v>0</v>
      </c>
      <c r="G83" s="24">
        <v>0</v>
      </c>
      <c r="I83" s="34">
        <v>0</v>
      </c>
      <c r="K83" s="24">
        <v>2000000</v>
      </c>
      <c r="M83" s="24">
        <v>20855169051</v>
      </c>
      <c r="O83" s="37">
        <v>18997613362</v>
      </c>
      <c r="Q83" s="91">
        <v>1857555689</v>
      </c>
      <c r="R83" s="91"/>
    </row>
    <row r="84" spans="1:18" ht="30" customHeight="1" x14ac:dyDescent="0.2">
      <c r="A84" s="13" t="s">
        <v>202</v>
      </c>
      <c r="C84" s="24">
        <v>0</v>
      </c>
      <c r="E84" s="24">
        <v>0</v>
      </c>
      <c r="G84" s="24">
        <v>0</v>
      </c>
      <c r="I84" s="34">
        <v>0</v>
      </c>
      <c r="K84" s="24">
        <v>829491</v>
      </c>
      <c r="M84" s="24">
        <v>37392794423</v>
      </c>
      <c r="O84" s="37">
        <v>32780708472</v>
      </c>
      <c r="Q84" s="91">
        <v>4612085951</v>
      </c>
      <c r="R84" s="91"/>
    </row>
    <row r="85" spans="1:18" ht="30" customHeight="1" x14ac:dyDescent="0.2">
      <c r="A85" s="13" t="s">
        <v>203</v>
      </c>
      <c r="C85" s="24">
        <v>0</v>
      </c>
      <c r="E85" s="24">
        <v>0</v>
      </c>
      <c r="G85" s="24">
        <v>0</v>
      </c>
      <c r="I85" s="34">
        <v>0</v>
      </c>
      <c r="K85" s="24">
        <v>6460835</v>
      </c>
      <c r="M85" s="24">
        <v>109043448392</v>
      </c>
      <c r="O85" s="37">
        <v>98798538014</v>
      </c>
      <c r="Q85" s="91">
        <v>10244910378</v>
      </c>
      <c r="R85" s="91"/>
    </row>
    <row r="86" spans="1:18" ht="30" customHeight="1" x14ac:dyDescent="0.2">
      <c r="A86" s="13" t="s">
        <v>204</v>
      </c>
      <c r="C86" s="24">
        <v>0</v>
      </c>
      <c r="E86" s="24">
        <v>0</v>
      </c>
      <c r="G86" s="24">
        <v>0</v>
      </c>
      <c r="I86" s="34">
        <v>0</v>
      </c>
      <c r="K86" s="24">
        <v>730000</v>
      </c>
      <c r="M86" s="24">
        <v>19230712143</v>
      </c>
      <c r="O86" s="37">
        <v>17051859014</v>
      </c>
      <c r="Q86" s="91">
        <v>2178853129</v>
      </c>
      <c r="R86" s="91"/>
    </row>
    <row r="87" spans="1:18" ht="30" customHeight="1" x14ac:dyDescent="0.2">
      <c r="A87" s="13" t="s">
        <v>205</v>
      </c>
      <c r="C87" s="24">
        <v>0</v>
      </c>
      <c r="E87" s="24">
        <v>0</v>
      </c>
      <c r="G87" s="24">
        <v>0</v>
      </c>
      <c r="I87" s="34">
        <v>0</v>
      </c>
      <c r="K87" s="24">
        <v>5900000</v>
      </c>
      <c r="M87" s="24">
        <v>96619730224</v>
      </c>
      <c r="O87" s="37">
        <v>100391850400</v>
      </c>
      <c r="Q87" s="34">
        <v>-3772120176</v>
      </c>
      <c r="R87" s="34"/>
    </row>
    <row r="88" spans="1:18" ht="30" customHeight="1" x14ac:dyDescent="0.2">
      <c r="A88" s="13" t="s">
        <v>206</v>
      </c>
      <c r="C88" s="24">
        <v>0</v>
      </c>
      <c r="E88" s="24">
        <v>0</v>
      </c>
      <c r="G88" s="24">
        <v>0</v>
      </c>
      <c r="I88" s="34">
        <v>0</v>
      </c>
      <c r="K88" s="24">
        <v>2999992</v>
      </c>
      <c r="M88" s="24">
        <v>11133755305</v>
      </c>
      <c r="O88" s="37">
        <v>11197059371</v>
      </c>
      <c r="Q88" s="34">
        <v>-63304066</v>
      </c>
      <c r="R88" s="34"/>
    </row>
    <row r="89" spans="1:18" ht="30" customHeight="1" x14ac:dyDescent="0.2">
      <c r="A89" s="13" t="s">
        <v>207</v>
      </c>
      <c r="C89" s="24">
        <v>0</v>
      </c>
      <c r="E89" s="24">
        <v>0</v>
      </c>
      <c r="G89" s="24">
        <v>0</v>
      </c>
      <c r="I89" s="34">
        <v>0</v>
      </c>
      <c r="K89" s="24">
        <v>15200000</v>
      </c>
      <c r="M89" s="24">
        <v>49734282414</v>
      </c>
      <c r="O89" s="37">
        <v>50419545958</v>
      </c>
      <c r="Q89" s="34">
        <v>-685263544</v>
      </c>
      <c r="R89" s="34"/>
    </row>
    <row r="90" spans="1:18" ht="30" customHeight="1" x14ac:dyDescent="0.2">
      <c r="A90" s="13" t="s">
        <v>208</v>
      </c>
      <c r="C90" s="24">
        <v>0</v>
      </c>
      <c r="E90" s="24">
        <v>0</v>
      </c>
      <c r="G90" s="24">
        <v>0</v>
      </c>
      <c r="I90" s="34">
        <v>0</v>
      </c>
      <c r="K90" s="24">
        <v>16622034</v>
      </c>
      <c r="M90" s="24">
        <v>225470501671</v>
      </c>
      <c r="O90" s="37">
        <v>240841635117</v>
      </c>
      <c r="Q90" s="34">
        <v>-15371133446</v>
      </c>
      <c r="R90" s="34"/>
    </row>
    <row r="91" spans="1:18" ht="30" customHeight="1" x14ac:dyDescent="0.2">
      <c r="A91" s="13" t="s">
        <v>209</v>
      </c>
      <c r="C91" s="24">
        <v>0</v>
      </c>
      <c r="E91" s="24">
        <v>0</v>
      </c>
      <c r="G91" s="24">
        <v>0</v>
      </c>
      <c r="I91" s="34">
        <v>0</v>
      </c>
      <c r="K91" s="24">
        <v>1000000</v>
      </c>
      <c r="M91" s="24">
        <v>9263247323</v>
      </c>
      <c r="O91" s="37">
        <v>9388704608</v>
      </c>
      <c r="Q91" s="34">
        <v>-125457285</v>
      </c>
      <c r="R91" s="34"/>
    </row>
    <row r="92" spans="1:18" ht="30" customHeight="1" x14ac:dyDescent="0.2">
      <c r="A92" s="13" t="s">
        <v>210</v>
      </c>
      <c r="C92" s="24">
        <v>0</v>
      </c>
      <c r="E92" s="24">
        <v>0</v>
      </c>
      <c r="G92" s="24">
        <v>0</v>
      </c>
      <c r="I92" s="34">
        <v>0</v>
      </c>
      <c r="K92" s="24">
        <v>200000</v>
      </c>
      <c r="M92" s="24">
        <v>35009198555</v>
      </c>
      <c r="O92" s="37">
        <v>34381189761</v>
      </c>
      <c r="Q92" s="91">
        <v>628008794</v>
      </c>
      <c r="R92" s="91"/>
    </row>
    <row r="93" spans="1:18" ht="30" customHeight="1" x14ac:dyDescent="0.2">
      <c r="A93" s="13" t="s">
        <v>211</v>
      </c>
      <c r="C93" s="24">
        <v>0</v>
      </c>
      <c r="E93" s="24">
        <v>0</v>
      </c>
      <c r="G93" s="24">
        <v>0</v>
      </c>
      <c r="I93" s="34">
        <v>0</v>
      </c>
      <c r="K93" s="24">
        <v>2597000</v>
      </c>
      <c r="M93" s="24">
        <v>52218848260</v>
      </c>
      <c r="O93" s="37">
        <v>50506536609</v>
      </c>
      <c r="Q93" s="91">
        <v>1712311651</v>
      </c>
      <c r="R93" s="91"/>
    </row>
    <row r="94" spans="1:18" ht="30" customHeight="1" x14ac:dyDescent="0.2">
      <c r="A94" s="13" t="s">
        <v>212</v>
      </c>
      <c r="C94" s="24">
        <v>0</v>
      </c>
      <c r="E94" s="24">
        <v>0</v>
      </c>
      <c r="G94" s="24">
        <v>0</v>
      </c>
      <c r="I94" s="34">
        <v>0</v>
      </c>
      <c r="K94" s="24">
        <v>5000000</v>
      </c>
      <c r="M94" s="24">
        <v>8673881716</v>
      </c>
      <c r="O94" s="37">
        <v>9053393658</v>
      </c>
      <c r="Q94" s="34">
        <v>-379511942</v>
      </c>
      <c r="R94" s="34"/>
    </row>
    <row r="95" spans="1:18" ht="30" customHeight="1" x14ac:dyDescent="0.2">
      <c r="A95" s="13" t="s">
        <v>213</v>
      </c>
      <c r="C95" s="24">
        <v>0</v>
      </c>
      <c r="E95" s="24">
        <v>0</v>
      </c>
      <c r="G95" s="24">
        <v>0</v>
      </c>
      <c r="I95" s="34">
        <v>0</v>
      </c>
      <c r="K95" s="24">
        <v>18736895</v>
      </c>
      <c r="M95" s="24">
        <v>114137010914</v>
      </c>
      <c r="O95" s="37">
        <v>118091903887</v>
      </c>
      <c r="Q95" s="34">
        <v>-3954892973</v>
      </c>
      <c r="R95" s="34"/>
    </row>
    <row r="96" spans="1:18" ht="30" customHeight="1" x14ac:dyDescent="0.2">
      <c r="A96" s="13" t="s">
        <v>214</v>
      </c>
      <c r="C96" s="24">
        <v>0</v>
      </c>
      <c r="E96" s="24">
        <v>0</v>
      </c>
      <c r="G96" s="24">
        <v>0</v>
      </c>
      <c r="I96" s="34">
        <v>0</v>
      </c>
      <c r="K96" s="24">
        <v>400000</v>
      </c>
      <c r="M96" s="24">
        <v>25574099480</v>
      </c>
      <c r="O96" s="37">
        <v>23682957398</v>
      </c>
      <c r="Q96" s="91">
        <v>1891142082</v>
      </c>
      <c r="R96" s="91"/>
    </row>
    <row r="97" spans="1:18" ht="30" customHeight="1" x14ac:dyDescent="0.2">
      <c r="A97" s="13" t="s">
        <v>215</v>
      </c>
      <c r="C97" s="24">
        <v>0</v>
      </c>
      <c r="E97" s="24">
        <v>0</v>
      </c>
      <c r="G97" s="24">
        <v>0</v>
      </c>
      <c r="I97" s="34">
        <v>0</v>
      </c>
      <c r="K97" s="24">
        <v>1737695</v>
      </c>
      <c r="M97" s="24">
        <v>76140569439</v>
      </c>
      <c r="O97" s="37">
        <v>71327753501</v>
      </c>
      <c r="Q97" s="91">
        <v>4812815938</v>
      </c>
      <c r="R97" s="91"/>
    </row>
    <row r="98" spans="1:18" ht="30" customHeight="1" x14ac:dyDescent="0.2">
      <c r="A98" s="13" t="s">
        <v>216</v>
      </c>
      <c r="C98" s="24">
        <v>0</v>
      </c>
      <c r="E98" s="24">
        <v>0</v>
      </c>
      <c r="G98" s="24">
        <v>0</v>
      </c>
      <c r="I98" s="34">
        <v>0</v>
      </c>
      <c r="K98" s="24">
        <v>5400000</v>
      </c>
      <c r="M98" s="24">
        <v>8001470149</v>
      </c>
      <c r="O98" s="37">
        <v>8398186211</v>
      </c>
      <c r="Q98" s="34">
        <v>-396716062</v>
      </c>
      <c r="R98" s="34"/>
    </row>
    <row r="99" spans="1:18" ht="30" customHeight="1" x14ac:dyDescent="0.2">
      <c r="A99" s="13" t="s">
        <v>30</v>
      </c>
      <c r="C99" s="24">
        <v>0</v>
      </c>
      <c r="E99" s="24">
        <v>0</v>
      </c>
      <c r="G99" s="24">
        <v>0</v>
      </c>
      <c r="I99" s="34">
        <v>0</v>
      </c>
      <c r="K99" s="24">
        <v>1562500</v>
      </c>
      <c r="M99" s="24">
        <v>5196027721</v>
      </c>
      <c r="O99" s="37">
        <v>3855059716</v>
      </c>
      <c r="Q99" s="91">
        <v>1340968005</v>
      </c>
      <c r="R99" s="91"/>
    </row>
    <row r="100" spans="1:18" ht="30" customHeight="1" x14ac:dyDescent="0.2">
      <c r="A100" s="13" t="s">
        <v>218</v>
      </c>
      <c r="C100" s="24">
        <v>0</v>
      </c>
      <c r="E100" s="24">
        <v>0</v>
      </c>
      <c r="G100" s="24">
        <v>0</v>
      </c>
      <c r="I100" s="34">
        <v>0</v>
      </c>
      <c r="K100" s="24">
        <v>4900000</v>
      </c>
      <c r="M100" s="24">
        <v>9159739559</v>
      </c>
      <c r="O100" s="37">
        <v>8952613110</v>
      </c>
      <c r="Q100" s="91">
        <v>207126449</v>
      </c>
      <c r="R100" s="91"/>
    </row>
    <row r="101" spans="1:18" ht="30" customHeight="1" x14ac:dyDescent="0.2">
      <c r="A101" s="13" t="s">
        <v>219</v>
      </c>
      <c r="C101" s="24">
        <v>0</v>
      </c>
      <c r="E101" s="24">
        <v>0</v>
      </c>
      <c r="G101" s="24">
        <v>0</v>
      </c>
      <c r="I101" s="34">
        <v>0</v>
      </c>
      <c r="K101" s="24">
        <v>1600000</v>
      </c>
      <c r="M101" s="24">
        <v>40522742600</v>
      </c>
      <c r="O101" s="37">
        <v>49067492375</v>
      </c>
      <c r="Q101" s="34">
        <v>-8544749774</v>
      </c>
      <c r="R101" s="34"/>
    </row>
    <row r="102" spans="1:18" ht="30" customHeight="1" x14ac:dyDescent="0.2">
      <c r="A102" s="13" t="s">
        <v>220</v>
      </c>
      <c r="C102" s="24">
        <v>0</v>
      </c>
      <c r="E102" s="24">
        <v>0</v>
      </c>
      <c r="G102" s="24">
        <v>0</v>
      </c>
      <c r="I102" s="34">
        <v>0</v>
      </c>
      <c r="K102" s="24">
        <v>4463505</v>
      </c>
      <c r="M102" s="24">
        <v>39195599383</v>
      </c>
      <c r="O102" s="37">
        <v>35551037709</v>
      </c>
      <c r="Q102" s="91">
        <v>3644561674</v>
      </c>
      <c r="R102" s="91"/>
    </row>
    <row r="103" spans="1:18" ht="30" customHeight="1" x14ac:dyDescent="0.2">
      <c r="A103" s="13" t="s">
        <v>35</v>
      </c>
      <c r="C103" s="24">
        <v>0</v>
      </c>
      <c r="E103" s="24">
        <v>0</v>
      </c>
      <c r="G103" s="24">
        <v>0</v>
      </c>
      <c r="I103" s="34">
        <v>0</v>
      </c>
      <c r="K103" s="24">
        <v>199446</v>
      </c>
      <c r="M103" s="24">
        <v>2494086741</v>
      </c>
      <c r="O103" s="37">
        <v>1978304532</v>
      </c>
      <c r="Q103" s="91">
        <v>515782209</v>
      </c>
      <c r="R103" s="91"/>
    </row>
    <row r="104" spans="1:18" ht="30" customHeight="1" x14ac:dyDescent="0.2">
      <c r="A104" s="13" t="s">
        <v>51</v>
      </c>
      <c r="C104" s="24">
        <v>0</v>
      </c>
      <c r="E104" s="24">
        <v>0</v>
      </c>
      <c r="G104" s="24">
        <v>0</v>
      </c>
      <c r="I104" s="34">
        <v>0</v>
      </c>
      <c r="K104" s="24">
        <v>49648146</v>
      </c>
      <c r="M104" s="24">
        <v>157182692344</v>
      </c>
      <c r="O104" s="37">
        <v>143009278154</v>
      </c>
      <c r="Q104" s="91">
        <v>14173414190</v>
      </c>
      <c r="R104" s="91"/>
    </row>
    <row r="105" spans="1:18" ht="30" customHeight="1" x14ac:dyDescent="0.2">
      <c r="A105" s="13" t="s">
        <v>221</v>
      </c>
      <c r="C105" s="24">
        <v>0</v>
      </c>
      <c r="E105" s="24">
        <v>0</v>
      </c>
      <c r="G105" s="24">
        <v>0</v>
      </c>
      <c r="I105" s="34">
        <v>0</v>
      </c>
      <c r="K105" s="24">
        <v>9700000</v>
      </c>
      <c r="M105" s="24">
        <v>102112946881</v>
      </c>
      <c r="O105" s="37">
        <v>100001784880</v>
      </c>
      <c r="Q105" s="91">
        <v>2111162001</v>
      </c>
      <c r="R105" s="91"/>
    </row>
    <row r="106" spans="1:18" ht="30" customHeight="1" x14ac:dyDescent="0.2">
      <c r="A106" s="13" t="s">
        <v>240</v>
      </c>
      <c r="C106" s="24">
        <v>0</v>
      </c>
      <c r="E106" s="24">
        <v>0</v>
      </c>
      <c r="G106" s="24">
        <v>0</v>
      </c>
      <c r="I106" s="34">
        <v>0</v>
      </c>
      <c r="K106" s="24">
        <v>100000</v>
      </c>
      <c r="M106" s="24">
        <v>1013838244</v>
      </c>
      <c r="O106" s="37">
        <v>1016077283</v>
      </c>
      <c r="Q106" s="34">
        <v>-2239039</v>
      </c>
      <c r="R106" s="34"/>
    </row>
    <row r="107" spans="1:18" ht="30" customHeight="1" x14ac:dyDescent="0.2">
      <c r="A107" s="13" t="s">
        <v>222</v>
      </c>
      <c r="C107" s="24">
        <v>0</v>
      </c>
      <c r="E107" s="24">
        <v>0</v>
      </c>
      <c r="G107" s="24">
        <v>0</v>
      </c>
      <c r="I107" s="34">
        <v>0</v>
      </c>
      <c r="K107" s="24">
        <v>2000000</v>
      </c>
      <c r="M107" s="24">
        <v>18015485720</v>
      </c>
      <c r="O107" s="37">
        <v>15864708638</v>
      </c>
      <c r="Q107" s="91">
        <v>2150777082</v>
      </c>
      <c r="R107" s="91"/>
    </row>
    <row r="108" spans="1:18" ht="30" customHeight="1" x14ac:dyDescent="0.2">
      <c r="A108" s="13" t="s">
        <v>223</v>
      </c>
      <c r="C108" s="24">
        <v>0</v>
      </c>
      <c r="E108" s="24">
        <v>0</v>
      </c>
      <c r="G108" s="24">
        <v>0</v>
      </c>
      <c r="I108" s="34">
        <v>0</v>
      </c>
      <c r="K108" s="24">
        <v>67000000</v>
      </c>
      <c r="M108" s="24">
        <v>238739986986</v>
      </c>
      <c r="O108" s="37">
        <v>226501506164</v>
      </c>
      <c r="Q108" s="91">
        <v>12238480822</v>
      </c>
      <c r="R108" s="91"/>
    </row>
    <row r="109" spans="1:18" ht="30" customHeight="1" x14ac:dyDescent="0.2">
      <c r="A109" s="13" t="s">
        <v>224</v>
      </c>
      <c r="C109" s="24">
        <v>0</v>
      </c>
      <c r="E109" s="24">
        <v>0</v>
      </c>
      <c r="G109" s="24">
        <v>0</v>
      </c>
      <c r="I109" s="34">
        <v>0</v>
      </c>
      <c r="K109" s="24">
        <v>500000</v>
      </c>
      <c r="M109" s="24">
        <v>8651327465</v>
      </c>
      <c r="O109" s="37">
        <v>9243570053</v>
      </c>
      <c r="Q109" s="34">
        <v>-592242588</v>
      </c>
      <c r="R109" s="34"/>
    </row>
    <row r="110" spans="1:18" ht="30" customHeight="1" x14ac:dyDescent="0.2">
      <c r="A110" s="13" t="s">
        <v>32</v>
      </c>
      <c r="C110" s="24">
        <v>0</v>
      </c>
      <c r="E110" s="24">
        <v>0</v>
      </c>
      <c r="G110" s="24">
        <v>0</v>
      </c>
      <c r="I110" s="34">
        <v>0</v>
      </c>
      <c r="K110" s="24">
        <v>105886306</v>
      </c>
      <c r="M110" s="24">
        <v>273174061747</v>
      </c>
      <c r="O110" s="37">
        <v>236432293837</v>
      </c>
      <c r="Q110" s="91">
        <v>36741767910</v>
      </c>
      <c r="R110" s="91"/>
    </row>
    <row r="111" spans="1:18" ht="30" customHeight="1" x14ac:dyDescent="0.2">
      <c r="A111" s="13" t="s">
        <v>225</v>
      </c>
      <c r="C111" s="24">
        <v>0</v>
      </c>
      <c r="E111" s="24">
        <v>0</v>
      </c>
      <c r="G111" s="24">
        <v>0</v>
      </c>
      <c r="I111" s="34">
        <v>0</v>
      </c>
      <c r="K111" s="24">
        <v>357000</v>
      </c>
      <c r="M111" s="24">
        <v>10805969696</v>
      </c>
      <c r="O111" s="37">
        <v>6953528068</v>
      </c>
      <c r="Q111" s="91">
        <v>3852441628</v>
      </c>
      <c r="R111" s="91"/>
    </row>
    <row r="112" spans="1:18" ht="30" customHeight="1" x14ac:dyDescent="0.2">
      <c r="A112" s="13" t="s">
        <v>226</v>
      </c>
      <c r="C112" s="24">
        <v>0</v>
      </c>
      <c r="E112" s="24">
        <v>0</v>
      </c>
      <c r="G112" s="24">
        <v>0</v>
      </c>
      <c r="I112" s="34">
        <v>0</v>
      </c>
      <c r="K112" s="24">
        <v>312500</v>
      </c>
      <c r="M112" s="24">
        <v>2440523765</v>
      </c>
      <c r="O112" s="37">
        <v>2624913281</v>
      </c>
      <c r="Q112" s="34">
        <v>-184389516</v>
      </c>
      <c r="R112" s="34"/>
    </row>
    <row r="113" spans="1:18" ht="30" customHeight="1" x14ac:dyDescent="0.2">
      <c r="A113" s="13" t="s">
        <v>227</v>
      </c>
      <c r="C113" s="24">
        <v>0</v>
      </c>
      <c r="E113" s="24">
        <v>0</v>
      </c>
      <c r="G113" s="24">
        <v>0</v>
      </c>
      <c r="I113" s="34">
        <v>0</v>
      </c>
      <c r="K113" s="24">
        <v>642320</v>
      </c>
      <c r="M113" s="24">
        <v>13786504410</v>
      </c>
      <c r="O113" s="37">
        <v>11263108177</v>
      </c>
      <c r="Q113" s="91">
        <v>2523396233</v>
      </c>
      <c r="R113" s="91"/>
    </row>
    <row r="114" spans="1:18" ht="30" customHeight="1" x14ac:dyDescent="0.2">
      <c r="A114" s="13" t="s">
        <v>228</v>
      </c>
      <c r="C114" s="24">
        <v>0</v>
      </c>
      <c r="E114" s="24">
        <v>0</v>
      </c>
      <c r="G114" s="24">
        <v>0</v>
      </c>
      <c r="I114" s="34">
        <v>0</v>
      </c>
      <c r="K114" s="24">
        <v>700000</v>
      </c>
      <c r="M114" s="24">
        <v>11396783310</v>
      </c>
      <c r="O114" s="37">
        <v>11399725842</v>
      </c>
      <c r="Q114" s="34">
        <v>-2942532</v>
      </c>
      <c r="R114" s="34"/>
    </row>
    <row r="115" spans="1:18" ht="30" customHeight="1" x14ac:dyDescent="0.2">
      <c r="A115" s="13" t="s">
        <v>97</v>
      </c>
      <c r="C115" s="24">
        <v>0</v>
      </c>
      <c r="E115" s="24">
        <v>0</v>
      </c>
      <c r="G115" s="24">
        <v>0</v>
      </c>
      <c r="I115" s="34">
        <v>0</v>
      </c>
      <c r="K115" s="24">
        <v>33299410</v>
      </c>
      <c r="M115" s="24">
        <v>61299417283</v>
      </c>
      <c r="O115" s="37">
        <v>54295073776</v>
      </c>
      <c r="Q115" s="91">
        <v>7004343507</v>
      </c>
      <c r="R115" s="91"/>
    </row>
    <row r="116" spans="1:18" ht="30" customHeight="1" x14ac:dyDescent="0.2">
      <c r="A116" s="13" t="s">
        <v>229</v>
      </c>
      <c r="C116" s="24">
        <v>0</v>
      </c>
      <c r="E116" s="24">
        <v>0</v>
      </c>
      <c r="G116" s="24">
        <v>0</v>
      </c>
      <c r="I116" s="34">
        <v>0</v>
      </c>
      <c r="K116" s="24">
        <v>4000000</v>
      </c>
      <c r="M116" s="24">
        <v>26382087225</v>
      </c>
      <c r="O116" s="37">
        <v>28554315049</v>
      </c>
      <c r="Q116" s="34">
        <v>-2172227824</v>
      </c>
      <c r="R116" s="34"/>
    </row>
    <row r="117" spans="1:18" ht="30" customHeight="1" x14ac:dyDescent="0.2">
      <c r="A117" s="13" t="s">
        <v>230</v>
      </c>
      <c r="C117" s="24">
        <v>0</v>
      </c>
      <c r="E117" s="24">
        <v>0</v>
      </c>
      <c r="G117" s="24">
        <v>0</v>
      </c>
      <c r="I117" s="34">
        <v>0</v>
      </c>
      <c r="K117" s="24">
        <v>4500000</v>
      </c>
      <c r="M117" s="24">
        <v>14295134945</v>
      </c>
      <c r="O117" s="37">
        <v>9754948619</v>
      </c>
      <c r="Q117" s="34">
        <v>4540186326</v>
      </c>
      <c r="R117" s="34"/>
    </row>
    <row r="118" spans="1:18" ht="30" customHeight="1" x14ac:dyDescent="0.2">
      <c r="A118" s="13" t="s">
        <v>231</v>
      </c>
      <c r="C118" s="24">
        <v>0</v>
      </c>
      <c r="E118" s="24">
        <v>0</v>
      </c>
      <c r="G118" s="24">
        <v>0</v>
      </c>
      <c r="I118" s="34">
        <v>0</v>
      </c>
      <c r="K118" s="24">
        <v>400000</v>
      </c>
      <c r="M118" s="24">
        <v>9370849936</v>
      </c>
      <c r="O118" s="37">
        <v>9146480044</v>
      </c>
      <c r="Q118" s="91">
        <v>224369892</v>
      </c>
      <c r="R118" s="91"/>
    </row>
    <row r="119" spans="1:18" ht="30" customHeight="1" x14ac:dyDescent="0.2">
      <c r="A119" s="13" t="s">
        <v>232</v>
      </c>
      <c r="C119" s="24">
        <v>0</v>
      </c>
      <c r="E119" s="24">
        <v>0</v>
      </c>
      <c r="G119" s="24">
        <v>0</v>
      </c>
      <c r="I119" s="34">
        <v>0</v>
      </c>
      <c r="K119" s="24">
        <v>123041</v>
      </c>
      <c r="M119" s="24">
        <v>9011672000</v>
      </c>
      <c r="O119" s="37">
        <v>8796804763</v>
      </c>
      <c r="Q119" s="91">
        <v>214867237</v>
      </c>
      <c r="R119" s="91"/>
    </row>
    <row r="120" spans="1:18" ht="30" customHeight="1" x14ac:dyDescent="0.2">
      <c r="A120" s="13" t="s">
        <v>233</v>
      </c>
      <c r="C120" s="24">
        <v>0</v>
      </c>
      <c r="E120" s="24">
        <v>0</v>
      </c>
      <c r="G120" s="24">
        <v>0</v>
      </c>
      <c r="I120" s="34">
        <v>0</v>
      </c>
      <c r="K120" s="24">
        <v>15387000</v>
      </c>
      <c r="M120" s="24">
        <v>137565569062</v>
      </c>
      <c r="O120" s="37">
        <v>132489529776</v>
      </c>
      <c r="Q120" s="91">
        <v>5076039286</v>
      </c>
      <c r="R120" s="91"/>
    </row>
    <row r="121" spans="1:18" ht="30" customHeight="1" x14ac:dyDescent="0.2">
      <c r="A121" s="13" t="s">
        <v>45</v>
      </c>
      <c r="C121" s="24">
        <v>0</v>
      </c>
      <c r="E121" s="24">
        <v>0</v>
      </c>
      <c r="G121" s="24">
        <v>0</v>
      </c>
      <c r="I121" s="34">
        <v>0</v>
      </c>
      <c r="K121" s="24">
        <v>200003</v>
      </c>
      <c r="M121" s="24">
        <v>1713767933</v>
      </c>
      <c r="O121" s="37">
        <v>1434122477</v>
      </c>
      <c r="Q121" s="91">
        <v>279645456</v>
      </c>
      <c r="R121" s="91"/>
    </row>
    <row r="122" spans="1:18" ht="30" customHeight="1" x14ac:dyDescent="0.2">
      <c r="A122" s="13" t="s">
        <v>234</v>
      </c>
      <c r="C122" s="24">
        <v>0</v>
      </c>
      <c r="E122" s="24">
        <v>0</v>
      </c>
      <c r="G122" s="24">
        <v>0</v>
      </c>
      <c r="I122" s="34">
        <v>0</v>
      </c>
      <c r="K122" s="24">
        <v>28097370</v>
      </c>
      <c r="M122" s="24">
        <v>35178149989</v>
      </c>
      <c r="O122" s="37">
        <v>33547584530</v>
      </c>
      <c r="Q122" s="91">
        <v>1630565459</v>
      </c>
      <c r="R122" s="91"/>
    </row>
    <row r="123" spans="1:18" ht="30" customHeight="1" x14ac:dyDescent="0.2">
      <c r="A123" s="13" t="s">
        <v>67</v>
      </c>
      <c r="C123" s="24">
        <v>0</v>
      </c>
      <c r="E123" s="24">
        <v>0</v>
      </c>
      <c r="G123" s="24">
        <v>0</v>
      </c>
      <c r="I123" s="34">
        <v>0</v>
      </c>
      <c r="K123" s="24">
        <v>100000</v>
      </c>
      <c r="M123" s="24">
        <v>8406680964</v>
      </c>
      <c r="O123" s="37">
        <v>6756260540</v>
      </c>
      <c r="Q123" s="91">
        <v>1650420424</v>
      </c>
      <c r="R123" s="91"/>
    </row>
    <row r="124" spans="1:18" ht="30" customHeight="1" x14ac:dyDescent="0.2">
      <c r="A124" s="13" t="s">
        <v>235</v>
      </c>
      <c r="C124" s="24">
        <v>0</v>
      </c>
      <c r="E124" s="24">
        <v>0</v>
      </c>
      <c r="G124" s="24">
        <v>0</v>
      </c>
      <c r="I124" s="34">
        <v>0</v>
      </c>
      <c r="K124" s="24">
        <v>125000</v>
      </c>
      <c r="M124" s="24">
        <v>27713807352</v>
      </c>
      <c r="O124" s="37">
        <v>26817863877</v>
      </c>
      <c r="Q124" s="91">
        <v>895943475</v>
      </c>
      <c r="R124" s="91"/>
    </row>
    <row r="125" spans="1:18" ht="30" customHeight="1" x14ac:dyDescent="0.2">
      <c r="A125" s="13" t="s">
        <v>236</v>
      </c>
      <c r="C125" s="24">
        <v>0</v>
      </c>
      <c r="E125" s="24">
        <v>0</v>
      </c>
      <c r="G125" s="24">
        <v>0</v>
      </c>
      <c r="I125" s="34">
        <v>0</v>
      </c>
      <c r="K125" s="24">
        <v>4228683</v>
      </c>
      <c r="M125" s="24">
        <v>4266575173</v>
      </c>
      <c r="O125" s="37">
        <v>2846582347</v>
      </c>
      <c r="Q125" s="91">
        <v>1419992826</v>
      </c>
      <c r="R125" s="91"/>
    </row>
    <row r="126" spans="1:18" ht="30" customHeight="1" x14ac:dyDescent="0.2">
      <c r="A126" s="13" t="s">
        <v>237</v>
      </c>
      <c r="C126" s="24">
        <v>0</v>
      </c>
      <c r="E126" s="24">
        <v>0</v>
      </c>
      <c r="G126" s="24">
        <v>0</v>
      </c>
      <c r="I126" s="34">
        <v>0</v>
      </c>
      <c r="K126" s="24">
        <v>92400000</v>
      </c>
      <c r="M126" s="24">
        <v>293580546799</v>
      </c>
      <c r="O126" s="37">
        <v>283431434663</v>
      </c>
      <c r="Q126" s="91">
        <v>10149112136</v>
      </c>
      <c r="R126" s="91"/>
    </row>
    <row r="127" spans="1:18" ht="30" customHeight="1" x14ac:dyDescent="0.2">
      <c r="A127" s="13" t="s">
        <v>62</v>
      </c>
      <c r="C127" s="24">
        <v>0</v>
      </c>
      <c r="E127" s="24">
        <v>0</v>
      </c>
      <c r="G127" s="24">
        <v>0</v>
      </c>
      <c r="I127" s="34">
        <v>0</v>
      </c>
      <c r="K127" s="24">
        <v>5859129</v>
      </c>
      <c r="M127" s="24">
        <v>46394235296</v>
      </c>
      <c r="O127" s="37">
        <v>41982593330</v>
      </c>
      <c r="Q127" s="91">
        <v>4411641966</v>
      </c>
      <c r="R127" s="91"/>
    </row>
    <row r="128" spans="1:18" ht="30" customHeight="1" x14ac:dyDescent="0.2">
      <c r="A128" s="13" t="s">
        <v>238</v>
      </c>
      <c r="C128" s="24">
        <v>0</v>
      </c>
      <c r="E128" s="24">
        <v>0</v>
      </c>
      <c r="G128" s="24">
        <v>0</v>
      </c>
      <c r="I128" s="34">
        <v>0</v>
      </c>
      <c r="K128" s="24">
        <v>300000</v>
      </c>
      <c r="M128" s="24">
        <v>17510752192</v>
      </c>
      <c r="O128" s="37">
        <v>16740186284</v>
      </c>
      <c r="Q128" s="91">
        <v>770565908</v>
      </c>
      <c r="R128" s="91"/>
    </row>
    <row r="129" spans="1:18" ht="30" customHeight="1" x14ac:dyDescent="0.2">
      <c r="A129" s="13" t="s">
        <v>243</v>
      </c>
      <c r="C129" s="24">
        <v>0</v>
      </c>
      <c r="E129" s="24">
        <v>0</v>
      </c>
      <c r="G129" s="24">
        <v>0</v>
      </c>
      <c r="I129" s="34">
        <v>0</v>
      </c>
      <c r="K129" s="24">
        <v>130351</v>
      </c>
      <c r="M129" s="24">
        <v>72894214757</v>
      </c>
      <c r="O129" s="37">
        <v>69173889897</v>
      </c>
      <c r="Q129" s="91">
        <v>3720324860</v>
      </c>
      <c r="R129" s="91"/>
    </row>
    <row r="130" spans="1:18" ht="30" customHeight="1" x14ac:dyDescent="0.2">
      <c r="A130" s="13" t="s">
        <v>244</v>
      </c>
      <c r="C130" s="24">
        <v>0</v>
      </c>
      <c r="E130" s="24">
        <v>0</v>
      </c>
      <c r="G130" s="24">
        <v>0</v>
      </c>
      <c r="I130" s="34">
        <v>0</v>
      </c>
      <c r="K130" s="24">
        <v>145316</v>
      </c>
      <c r="M130" s="24">
        <v>78629621422</v>
      </c>
      <c r="O130" s="37">
        <v>76209500176</v>
      </c>
      <c r="Q130" s="91">
        <v>2420121246</v>
      </c>
      <c r="R130" s="91"/>
    </row>
    <row r="131" spans="1:18" ht="30" customHeight="1" x14ac:dyDescent="0.2">
      <c r="A131" s="13" t="s">
        <v>245</v>
      </c>
      <c r="C131" s="24">
        <v>0</v>
      </c>
      <c r="E131" s="24">
        <v>0</v>
      </c>
      <c r="G131" s="24">
        <v>0</v>
      </c>
      <c r="I131" s="34">
        <v>0</v>
      </c>
      <c r="K131" s="24">
        <v>30795</v>
      </c>
      <c r="M131" s="24">
        <v>20570098401</v>
      </c>
      <c r="O131" s="37">
        <v>19695979238</v>
      </c>
      <c r="Q131" s="91">
        <v>874119163</v>
      </c>
      <c r="R131" s="91"/>
    </row>
    <row r="132" spans="1:18" ht="30" customHeight="1" x14ac:dyDescent="0.2">
      <c r="A132" s="13" t="s">
        <v>246</v>
      </c>
      <c r="C132" s="24">
        <v>0</v>
      </c>
      <c r="E132" s="24">
        <v>0</v>
      </c>
      <c r="G132" s="24">
        <v>0</v>
      </c>
      <c r="I132" s="34">
        <v>0</v>
      </c>
      <c r="K132" s="24">
        <v>3950</v>
      </c>
      <c r="M132" s="24">
        <v>2294613028</v>
      </c>
      <c r="O132" s="37">
        <v>2192285872</v>
      </c>
      <c r="Q132" s="91">
        <v>102327156</v>
      </c>
      <c r="R132" s="91"/>
    </row>
    <row r="133" spans="1:18" ht="30" customHeight="1" x14ac:dyDescent="0.2">
      <c r="A133" s="13" t="s">
        <v>247</v>
      </c>
      <c r="C133" s="24">
        <v>0</v>
      </c>
      <c r="E133" s="24">
        <v>0</v>
      </c>
      <c r="G133" s="24">
        <v>0</v>
      </c>
      <c r="I133" s="34">
        <v>0</v>
      </c>
      <c r="K133" s="24">
        <v>81963</v>
      </c>
      <c r="M133" s="24">
        <v>48091123582</v>
      </c>
      <c r="O133" s="37">
        <v>45287739835</v>
      </c>
      <c r="Q133" s="91">
        <v>2803383747</v>
      </c>
      <c r="R133" s="91"/>
    </row>
    <row r="134" spans="1:18" ht="30" customHeight="1" x14ac:dyDescent="0.2">
      <c r="A134" s="13" t="s">
        <v>248</v>
      </c>
      <c r="C134" s="25">
        <v>0</v>
      </c>
      <c r="E134" s="25">
        <v>0</v>
      </c>
      <c r="G134" s="25">
        <v>0</v>
      </c>
      <c r="I134" s="35">
        <v>0</v>
      </c>
      <c r="K134" s="25">
        <v>94576</v>
      </c>
      <c r="M134" s="25">
        <v>57841790529</v>
      </c>
      <c r="O134" s="42">
        <v>54768675634</v>
      </c>
      <c r="Q134" s="102">
        <v>3073114895</v>
      </c>
      <c r="R134" s="102"/>
    </row>
    <row r="135" spans="1:18" ht="30" customHeight="1" thickBot="1" x14ac:dyDescent="0.25">
      <c r="A135" s="29"/>
      <c r="C135" s="16">
        <f>SUM(C7:C134)</f>
        <v>519717457</v>
      </c>
      <c r="D135" s="17"/>
      <c r="E135" s="16">
        <f>SUM(E7:E134)</f>
        <v>1752953344889</v>
      </c>
      <c r="F135" s="17"/>
      <c r="G135" s="16">
        <f>SUM(G7:G134)</f>
        <v>1557119536054</v>
      </c>
      <c r="H135" s="17"/>
      <c r="I135" s="36">
        <f>SUM(I7:I134)</f>
        <v>195833808836</v>
      </c>
      <c r="J135" s="17"/>
      <c r="K135" s="16">
        <f>SUM(K7:K134)</f>
        <v>1906823146</v>
      </c>
      <c r="L135" s="17"/>
      <c r="M135" s="16">
        <f>SUM(M7:M134)</f>
        <v>8725187431645</v>
      </c>
      <c r="N135" s="17"/>
      <c r="O135" s="43">
        <f>SUM(O7:O134)</f>
        <v>8014860351597</v>
      </c>
      <c r="P135" s="44"/>
      <c r="Q135" s="103">
        <f>SUM(Q7:R134)</f>
        <v>710327080050</v>
      </c>
      <c r="R135" s="103"/>
    </row>
    <row r="136" spans="1:18" ht="13.5" thickTop="1" x14ac:dyDescent="0.2"/>
  </sheetData>
  <mergeCells count="104">
    <mergeCell ref="Q122:R122"/>
    <mergeCell ref="Q123:R123"/>
    <mergeCell ref="Q124:R124"/>
    <mergeCell ref="Q133:R133"/>
    <mergeCell ref="Q134:R134"/>
    <mergeCell ref="Q135:R135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08:R108"/>
    <mergeCell ref="Q110:R110"/>
    <mergeCell ref="Q111:R111"/>
    <mergeCell ref="Q113:R113"/>
    <mergeCell ref="Q115:R115"/>
    <mergeCell ref="Q118:R118"/>
    <mergeCell ref="Q119:R119"/>
    <mergeCell ref="Q120:R120"/>
    <mergeCell ref="Q121:R121"/>
    <mergeCell ref="Q96:R96"/>
    <mergeCell ref="Q97:R97"/>
    <mergeCell ref="Q99:R99"/>
    <mergeCell ref="Q100:R100"/>
    <mergeCell ref="Q102:R102"/>
    <mergeCell ref="Q103:R103"/>
    <mergeCell ref="Q104:R104"/>
    <mergeCell ref="Q105:R105"/>
    <mergeCell ref="Q107:R107"/>
    <mergeCell ref="Q77:R77"/>
    <mergeCell ref="Q78:R78"/>
    <mergeCell ref="Q80:R80"/>
    <mergeCell ref="Q83:R83"/>
    <mergeCell ref="Q84:R84"/>
    <mergeCell ref="Q85:R85"/>
    <mergeCell ref="Q86:R86"/>
    <mergeCell ref="Q92:R92"/>
    <mergeCell ref="Q93:R93"/>
    <mergeCell ref="Q64:R64"/>
    <mergeCell ref="Q65:R65"/>
    <mergeCell ref="Q66:R66"/>
    <mergeCell ref="Q67:R67"/>
    <mergeCell ref="Q68:R68"/>
    <mergeCell ref="Q70:R70"/>
    <mergeCell ref="Q72:R72"/>
    <mergeCell ref="Q73:R73"/>
    <mergeCell ref="Q74:R74"/>
    <mergeCell ref="Q53:R53"/>
    <mergeCell ref="Q54:R54"/>
    <mergeCell ref="Q55:R55"/>
    <mergeCell ref="Q56:R56"/>
    <mergeCell ref="Q58:R58"/>
    <mergeCell ref="Q59:R59"/>
    <mergeCell ref="Q61:R61"/>
    <mergeCell ref="Q62:R62"/>
    <mergeCell ref="Q63:R6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34:R34"/>
    <mergeCell ref="Q36:R36"/>
    <mergeCell ref="Q37:R37"/>
    <mergeCell ref="Q38:R38"/>
    <mergeCell ref="Q39:R39"/>
    <mergeCell ref="Q40:R40"/>
    <mergeCell ref="Q41:R41"/>
    <mergeCell ref="Q42:R42"/>
    <mergeCell ref="Q43:R43"/>
    <mergeCell ref="Q22:R22"/>
    <mergeCell ref="Q24:R24"/>
    <mergeCell ref="Q25:R25"/>
    <mergeCell ref="Q26:R26"/>
    <mergeCell ref="Q27:R27"/>
    <mergeCell ref="Q28:R28"/>
    <mergeCell ref="Q29:R29"/>
    <mergeCell ref="Q31:R31"/>
    <mergeCell ref="Q32:R32"/>
    <mergeCell ref="Q9:R9"/>
    <mergeCell ref="Q10:R10"/>
    <mergeCell ref="Q11:R11"/>
    <mergeCell ref="Q12:R12"/>
    <mergeCell ref="Q13:R13"/>
    <mergeCell ref="Q14:R14"/>
    <mergeCell ref="Q18:R18"/>
    <mergeCell ref="Q20:R20"/>
    <mergeCell ref="Q21:R21"/>
    <mergeCell ref="A1:Q1"/>
    <mergeCell ref="A5:A6"/>
    <mergeCell ref="C5:I5"/>
    <mergeCell ref="K5:R5"/>
    <mergeCell ref="Q6:R6"/>
    <mergeCell ref="Q7:R7"/>
    <mergeCell ref="A4:Q4"/>
    <mergeCell ref="A2:Q2"/>
    <mergeCell ref="A3:Q3"/>
  </mergeCells>
  <pageMargins left="0.39" right="0.39" top="0.39" bottom="0.39" header="0" footer="0"/>
  <pageSetup scale="7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55"/>
  <sheetViews>
    <sheetView rightToLeft="1" view="pageBreakPreview" zoomScale="60" zoomScaleNormal="100" workbookViewId="0">
      <selection activeCell="I7" sqref="I7:I39"/>
    </sheetView>
  </sheetViews>
  <sheetFormatPr defaultRowHeight="30" customHeight="1" x14ac:dyDescent="0.2"/>
  <cols>
    <col min="1" max="1" width="31.28515625" style="27" customWidth="1"/>
    <col min="2" max="2" width="1.28515625" style="27" customWidth="1"/>
    <col min="3" max="3" width="14.5703125" style="38" customWidth="1"/>
    <col min="4" max="4" width="1.28515625" style="38" customWidth="1"/>
    <col min="5" max="5" width="19.42578125" style="38" customWidth="1"/>
    <col min="6" max="6" width="1.28515625" style="38" customWidth="1"/>
    <col min="7" max="7" width="20.85546875" style="38" customWidth="1"/>
    <col min="8" max="8" width="1.28515625" style="38" customWidth="1"/>
    <col min="9" max="9" width="20.7109375" style="31" customWidth="1"/>
    <col min="10" max="10" width="1.28515625" style="38" customWidth="1"/>
    <col min="11" max="11" width="14.7109375" style="38" customWidth="1"/>
    <col min="12" max="12" width="1.28515625" style="38" customWidth="1"/>
    <col min="13" max="13" width="20.28515625" style="38" customWidth="1"/>
    <col min="14" max="14" width="1.28515625" style="38" customWidth="1"/>
    <col min="15" max="15" width="20.5703125" style="38" customWidth="1"/>
    <col min="16" max="16" width="1.28515625" style="38" customWidth="1"/>
    <col min="17" max="17" width="16.85546875" style="31" customWidth="1"/>
    <col min="18" max="18" width="1.28515625" style="31" customWidth="1"/>
    <col min="19" max="19" width="0.28515625" style="27" customWidth="1"/>
    <col min="20" max="16384" width="9.140625" style="27"/>
  </cols>
  <sheetData>
    <row r="1" spans="1:18" ht="30" customHeight="1" x14ac:dyDescent="0.2">
      <c r="A1" s="99" t="s">
        <v>342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45"/>
    </row>
    <row r="2" spans="1:18" ht="30" customHeight="1" x14ac:dyDescent="0.2">
      <c r="A2" s="99" t="s">
        <v>163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30" customHeight="1" x14ac:dyDescent="0.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30" customHeight="1" x14ac:dyDescent="0.2">
      <c r="A4" s="98" t="s">
        <v>336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30" customHeight="1" x14ac:dyDescent="0.2">
      <c r="A5" s="100" t="s">
        <v>164</v>
      </c>
      <c r="C5" s="100" t="s">
        <v>173</v>
      </c>
      <c r="D5" s="100"/>
      <c r="E5" s="100"/>
      <c r="F5" s="100"/>
      <c r="G5" s="100"/>
      <c r="H5" s="100"/>
      <c r="I5" s="100"/>
      <c r="K5" s="100" t="s">
        <v>174</v>
      </c>
      <c r="L5" s="100"/>
      <c r="M5" s="100"/>
      <c r="N5" s="100"/>
      <c r="O5" s="100"/>
      <c r="P5" s="100"/>
      <c r="Q5" s="100"/>
      <c r="R5" s="100"/>
    </row>
    <row r="6" spans="1:18" ht="39" customHeight="1" x14ac:dyDescent="0.2">
      <c r="A6" s="112"/>
      <c r="C6" s="146" t="s">
        <v>9</v>
      </c>
      <c r="D6" s="40"/>
      <c r="E6" s="146" t="s">
        <v>11</v>
      </c>
      <c r="F6" s="40"/>
      <c r="G6" s="146" t="s">
        <v>294</v>
      </c>
      <c r="H6" s="40"/>
      <c r="I6" s="147" t="s">
        <v>337</v>
      </c>
      <c r="K6" s="146" t="s">
        <v>9</v>
      </c>
      <c r="L6" s="40"/>
      <c r="M6" s="146" t="s">
        <v>11</v>
      </c>
      <c r="N6" s="40"/>
      <c r="O6" s="146" t="s">
        <v>294</v>
      </c>
      <c r="P6" s="40"/>
      <c r="Q6" s="148" t="s">
        <v>337</v>
      </c>
      <c r="R6" s="148"/>
    </row>
    <row r="7" spans="1:18" ht="30" customHeight="1" x14ac:dyDescent="0.2">
      <c r="A7" s="150" t="s">
        <v>339</v>
      </c>
      <c r="C7" s="149">
        <v>600000</v>
      </c>
      <c r="E7" s="149">
        <v>3924509400</v>
      </c>
      <c r="G7" s="149">
        <v>4205899451</v>
      </c>
      <c r="I7" s="151">
        <v>-281390051</v>
      </c>
      <c r="K7" s="149">
        <v>600000</v>
      </c>
      <c r="M7" s="149">
        <v>3924509400</v>
      </c>
      <c r="O7" s="149">
        <v>4205899451</v>
      </c>
      <c r="Q7" s="152">
        <v>-281390051</v>
      </c>
      <c r="R7" s="152"/>
    </row>
    <row r="8" spans="1:18" ht="30" customHeight="1" x14ac:dyDescent="0.2">
      <c r="A8" s="13" t="s">
        <v>110</v>
      </c>
      <c r="C8" s="37">
        <v>970000</v>
      </c>
      <c r="E8" s="37">
        <v>1485876118</v>
      </c>
      <c r="G8" s="37">
        <v>656690000</v>
      </c>
      <c r="I8" s="34">
        <v>829186118</v>
      </c>
      <c r="K8" s="37">
        <v>970000</v>
      </c>
      <c r="M8" s="37">
        <v>1485876118</v>
      </c>
      <c r="O8" s="37">
        <v>656690000</v>
      </c>
      <c r="Q8" s="153">
        <v>829186118</v>
      </c>
      <c r="R8" s="153"/>
    </row>
    <row r="9" spans="1:18" ht="30" customHeight="1" x14ac:dyDescent="0.2">
      <c r="A9" s="13" t="s">
        <v>39</v>
      </c>
      <c r="C9" s="37">
        <v>13000000</v>
      </c>
      <c r="E9" s="37">
        <v>29166421050</v>
      </c>
      <c r="G9" s="37">
        <v>22550024250</v>
      </c>
      <c r="I9" s="34">
        <v>6616396800</v>
      </c>
      <c r="K9" s="37">
        <v>13000000</v>
      </c>
      <c r="M9" s="37">
        <v>29166421050</v>
      </c>
      <c r="O9" s="37">
        <v>36283000000</v>
      </c>
      <c r="Q9" s="153">
        <v>-7116578950</v>
      </c>
      <c r="R9" s="153"/>
    </row>
    <row r="10" spans="1:18" ht="30" customHeight="1" x14ac:dyDescent="0.2">
      <c r="A10" s="13" t="s">
        <v>21</v>
      </c>
      <c r="C10" s="37">
        <v>5750000</v>
      </c>
      <c r="E10" s="37">
        <v>19862361562</v>
      </c>
      <c r="G10" s="37">
        <v>21110069507</v>
      </c>
      <c r="I10" s="34">
        <v>-1247707944</v>
      </c>
      <c r="K10" s="37">
        <v>5750000</v>
      </c>
      <c r="M10" s="37">
        <v>19862361562</v>
      </c>
      <c r="O10" s="37">
        <v>19947195032</v>
      </c>
      <c r="Q10" s="153">
        <v>-84833469</v>
      </c>
      <c r="R10" s="153"/>
    </row>
    <row r="11" spans="1:18" ht="30" customHeight="1" x14ac:dyDescent="0.2">
      <c r="A11" s="13" t="s">
        <v>94</v>
      </c>
      <c r="C11" s="37">
        <v>800000</v>
      </c>
      <c r="E11" s="37">
        <v>9296355600</v>
      </c>
      <c r="G11" s="37">
        <v>9028370540</v>
      </c>
      <c r="I11" s="34">
        <v>267985060</v>
      </c>
      <c r="K11" s="37">
        <v>800000</v>
      </c>
      <c r="M11" s="37">
        <v>9296355600</v>
      </c>
      <c r="O11" s="37">
        <v>9028370540</v>
      </c>
      <c r="Q11" s="153">
        <v>267985060</v>
      </c>
      <c r="R11" s="153"/>
    </row>
    <row r="12" spans="1:18" ht="30" customHeight="1" x14ac:dyDescent="0.2">
      <c r="A12" s="13" t="s">
        <v>36</v>
      </c>
      <c r="C12" s="37">
        <f>سهام!T29</f>
        <v>35800</v>
      </c>
      <c r="E12" s="37">
        <f>سهام!Z29</f>
        <v>1966181198</v>
      </c>
      <c r="G12" s="37">
        <f>E12-I12</f>
        <v>1911021364</v>
      </c>
      <c r="I12" s="34">
        <v>55159834</v>
      </c>
      <c r="K12" s="37">
        <f>C12</f>
        <v>35800</v>
      </c>
      <c r="M12" s="37">
        <f>E12</f>
        <v>1966181198</v>
      </c>
      <c r="O12" s="37">
        <f>M12-Q12</f>
        <v>1851585114</v>
      </c>
      <c r="Q12" s="153">
        <v>114596084</v>
      </c>
      <c r="R12" s="153"/>
    </row>
    <row r="13" spans="1:18" ht="30" customHeight="1" x14ac:dyDescent="0.2">
      <c r="A13" s="13" t="s">
        <v>352</v>
      </c>
      <c r="C13" s="37">
        <v>4600000</v>
      </c>
      <c r="E13" s="37">
        <v>76408647300</v>
      </c>
      <c r="G13" s="37">
        <v>79277647834</v>
      </c>
      <c r="I13" s="34">
        <v>-2869000534</v>
      </c>
      <c r="K13" s="37">
        <v>4600000</v>
      </c>
      <c r="M13" s="37">
        <v>76408647300</v>
      </c>
      <c r="O13" s="37">
        <v>56847371498</v>
      </c>
      <c r="Q13" s="153">
        <v>19561275802</v>
      </c>
      <c r="R13" s="153"/>
    </row>
    <row r="14" spans="1:18" ht="30" customHeight="1" x14ac:dyDescent="0.2">
      <c r="A14" s="13" t="s">
        <v>340</v>
      </c>
      <c r="C14" s="37">
        <v>40000000</v>
      </c>
      <c r="E14" s="37">
        <v>186881400000</v>
      </c>
      <c r="G14" s="37">
        <v>142021674904</v>
      </c>
      <c r="I14" s="34">
        <v>44859725096</v>
      </c>
      <c r="K14" s="37">
        <v>40000000</v>
      </c>
      <c r="M14" s="37">
        <v>186881400000</v>
      </c>
      <c r="O14" s="37">
        <v>155759659870</v>
      </c>
      <c r="Q14" s="153">
        <v>31121740130</v>
      </c>
      <c r="R14" s="153"/>
    </row>
    <row r="15" spans="1:18" ht="30" customHeight="1" x14ac:dyDescent="0.2">
      <c r="A15" s="13" t="s">
        <v>54</v>
      </c>
      <c r="C15" s="37">
        <v>96819</v>
      </c>
      <c r="E15" s="37">
        <v>351479169</v>
      </c>
      <c r="G15" s="37">
        <v>4563988800</v>
      </c>
      <c r="I15" s="34">
        <v>-4212509630</v>
      </c>
      <c r="K15" s="37">
        <v>96819</v>
      </c>
      <c r="M15" s="37">
        <v>351479169</v>
      </c>
      <c r="O15" s="37">
        <v>358650246</v>
      </c>
      <c r="Q15" s="153">
        <v>-7171076</v>
      </c>
      <c r="R15" s="153"/>
    </row>
    <row r="16" spans="1:18" ht="30" customHeight="1" x14ac:dyDescent="0.2">
      <c r="A16" s="13" t="s">
        <v>100</v>
      </c>
      <c r="C16" s="37">
        <v>2000000</v>
      </c>
      <c r="E16" s="37">
        <v>6819183000</v>
      </c>
      <c r="G16" s="37">
        <v>6986444841</v>
      </c>
      <c r="I16" s="34">
        <v>-167261841</v>
      </c>
      <c r="K16" s="37">
        <v>2000000</v>
      </c>
      <c r="M16" s="37">
        <v>6819183000</v>
      </c>
      <c r="O16" s="37">
        <v>6986444841</v>
      </c>
      <c r="Q16" s="153">
        <v>-167261841</v>
      </c>
      <c r="R16" s="153"/>
    </row>
    <row r="17" spans="1:18" ht="30" customHeight="1" x14ac:dyDescent="0.2">
      <c r="A17" s="13" t="s">
        <v>96</v>
      </c>
      <c r="C17" s="37">
        <v>19199975</v>
      </c>
      <c r="E17" s="37">
        <v>81114374382</v>
      </c>
      <c r="G17" s="37">
        <v>83436446783</v>
      </c>
      <c r="I17" s="34">
        <v>-2322072400</v>
      </c>
      <c r="K17" s="37">
        <v>19199975</v>
      </c>
      <c r="M17" s="37">
        <v>81114374382</v>
      </c>
      <c r="O17" s="37">
        <v>83436446783</v>
      </c>
      <c r="Q17" s="153">
        <v>-2322072400</v>
      </c>
      <c r="R17" s="153"/>
    </row>
    <row r="18" spans="1:18" ht="30" customHeight="1" x14ac:dyDescent="0.2">
      <c r="A18" s="13" t="s">
        <v>59</v>
      </c>
      <c r="C18" s="37">
        <v>90000000</v>
      </c>
      <c r="E18" s="37">
        <v>609253245000</v>
      </c>
      <c r="G18" s="37">
        <v>694248905829</v>
      </c>
      <c r="I18" s="34">
        <v>-84995660829</v>
      </c>
      <c r="K18" s="37">
        <v>90000000</v>
      </c>
      <c r="M18" s="37">
        <v>609253245000</v>
      </c>
      <c r="O18" s="37">
        <v>547026367306</v>
      </c>
      <c r="Q18" s="153">
        <v>62226877694</v>
      </c>
      <c r="R18" s="153"/>
    </row>
    <row r="19" spans="1:18" ht="30" customHeight="1" x14ac:dyDescent="0.2">
      <c r="A19" s="13" t="s">
        <v>105</v>
      </c>
      <c r="C19" s="37">
        <v>208</v>
      </c>
      <c r="E19" s="37">
        <v>769983</v>
      </c>
      <c r="G19" s="37">
        <v>649754</v>
      </c>
      <c r="I19" s="34">
        <f>E19-G19</f>
        <v>120229</v>
      </c>
      <c r="K19" s="37">
        <v>208</v>
      </c>
      <c r="M19" s="37">
        <v>769983</v>
      </c>
      <c r="O19" s="37">
        <v>649754</v>
      </c>
      <c r="Q19" s="153">
        <v>120229</v>
      </c>
      <c r="R19" s="153"/>
    </row>
    <row r="20" spans="1:18" ht="30" customHeight="1" x14ac:dyDescent="0.2">
      <c r="A20" s="13" t="s">
        <v>180</v>
      </c>
      <c r="C20" s="37">
        <v>12219</v>
      </c>
      <c r="E20" s="37">
        <v>10739279100</v>
      </c>
      <c r="G20" s="37">
        <v>10693655632</v>
      </c>
      <c r="I20" s="34">
        <v>45623468</v>
      </c>
      <c r="K20" s="37">
        <v>12219</v>
      </c>
      <c r="M20" s="37">
        <v>10739279100</v>
      </c>
      <c r="O20" s="37">
        <v>11618416355</v>
      </c>
      <c r="Q20" s="153">
        <v>-879137255</v>
      </c>
      <c r="R20" s="153"/>
    </row>
    <row r="21" spans="1:18" ht="30" customHeight="1" x14ac:dyDescent="0.2">
      <c r="A21" s="13" t="s">
        <v>43</v>
      </c>
      <c r="C21" s="37">
        <v>591</v>
      </c>
      <c r="E21" s="37">
        <v>7384668</v>
      </c>
      <c r="G21" s="37">
        <v>-4172232851</v>
      </c>
      <c r="I21" s="34">
        <v>4179617519</v>
      </c>
      <c r="K21" s="37">
        <v>591</v>
      </c>
      <c r="M21" s="37">
        <v>7384668</v>
      </c>
      <c r="O21" s="37">
        <v>8230016</v>
      </c>
      <c r="Q21" s="153">
        <v>-845347</v>
      </c>
      <c r="R21" s="153"/>
    </row>
    <row r="22" spans="1:18" ht="30" customHeight="1" x14ac:dyDescent="0.2">
      <c r="A22" s="13" t="s">
        <v>38</v>
      </c>
      <c r="C22" s="37">
        <v>200000</v>
      </c>
      <c r="E22" s="37">
        <v>1479146400</v>
      </c>
      <c r="G22" s="37">
        <v>1353896100</v>
      </c>
      <c r="I22" s="34">
        <v>125250300</v>
      </c>
      <c r="K22" s="37">
        <v>200000</v>
      </c>
      <c r="M22" s="37">
        <v>1479146400</v>
      </c>
      <c r="O22" s="37">
        <v>1121016960</v>
      </c>
      <c r="Q22" s="153">
        <v>358129440</v>
      </c>
      <c r="R22" s="153"/>
    </row>
    <row r="23" spans="1:18" ht="30" customHeight="1" x14ac:dyDescent="0.2">
      <c r="A23" s="13" t="s">
        <v>101</v>
      </c>
      <c r="C23" s="37">
        <v>490510</v>
      </c>
      <c r="E23" s="37">
        <v>6338689051</v>
      </c>
      <c r="G23" s="37">
        <v>5935769158</v>
      </c>
      <c r="I23" s="34">
        <v>402919893</v>
      </c>
      <c r="K23" s="37">
        <v>490510</v>
      </c>
      <c r="M23" s="37">
        <v>6338689051</v>
      </c>
      <c r="O23" s="37">
        <v>5935769158</v>
      </c>
      <c r="Q23" s="153">
        <v>402919893</v>
      </c>
      <c r="R23" s="153"/>
    </row>
    <row r="24" spans="1:18" ht="30" customHeight="1" x14ac:dyDescent="0.2">
      <c r="A24" s="13" t="s">
        <v>61</v>
      </c>
      <c r="C24" s="37">
        <v>281250</v>
      </c>
      <c r="E24" s="37">
        <v>5773256015</v>
      </c>
      <c r="G24" s="37">
        <v>5323137750</v>
      </c>
      <c r="I24" s="34">
        <v>450118265</v>
      </c>
      <c r="K24" s="37">
        <v>281250</v>
      </c>
      <c r="M24" s="37">
        <v>5773256015</v>
      </c>
      <c r="O24" s="37">
        <v>2379283417</v>
      </c>
      <c r="Q24" s="153">
        <v>3393972598</v>
      </c>
      <c r="R24" s="153"/>
    </row>
    <row r="25" spans="1:18" ht="30" customHeight="1" x14ac:dyDescent="0.2">
      <c r="A25" s="13" t="s">
        <v>49</v>
      </c>
      <c r="C25" s="37">
        <v>100000</v>
      </c>
      <c r="E25" s="37">
        <v>180817695</v>
      </c>
      <c r="G25" s="37">
        <v>792393828</v>
      </c>
      <c r="I25" s="34">
        <v>-611576133</v>
      </c>
      <c r="K25" s="37">
        <v>100000</v>
      </c>
      <c r="M25" s="37">
        <v>180817695</v>
      </c>
      <c r="O25" s="37">
        <v>177415228</v>
      </c>
      <c r="Q25" s="153">
        <v>3402467</v>
      </c>
      <c r="R25" s="153"/>
    </row>
    <row r="26" spans="1:18" ht="30" customHeight="1" x14ac:dyDescent="0.2">
      <c r="A26" s="13" t="s">
        <v>28</v>
      </c>
      <c r="C26" s="37">
        <v>105194904</v>
      </c>
      <c r="E26" s="37">
        <v>457175643172</v>
      </c>
      <c r="G26" s="37">
        <v>369828358683</v>
      </c>
      <c r="I26" s="34">
        <v>87347284489</v>
      </c>
      <c r="K26" s="37">
        <v>105194904</v>
      </c>
      <c r="M26" s="37">
        <v>457175643172</v>
      </c>
      <c r="O26" s="37">
        <v>342097536797</v>
      </c>
      <c r="Q26" s="153">
        <v>115078106375</v>
      </c>
      <c r="R26" s="153"/>
    </row>
    <row r="27" spans="1:18" ht="30" customHeight="1" x14ac:dyDescent="0.2">
      <c r="A27" s="13" t="s">
        <v>179</v>
      </c>
      <c r="C27" s="37">
        <v>4000</v>
      </c>
      <c r="E27" s="37">
        <v>34716480000</v>
      </c>
      <c r="G27" s="37">
        <v>37491235421</v>
      </c>
      <c r="I27" s="34">
        <v>-2774755421</v>
      </c>
      <c r="K27" s="37">
        <v>4000</v>
      </c>
      <c r="M27" s="37">
        <v>34716480000</v>
      </c>
      <c r="O27" s="37">
        <v>22429777212</v>
      </c>
      <c r="Q27" s="153">
        <v>12286702788</v>
      </c>
      <c r="R27" s="153"/>
    </row>
    <row r="28" spans="1:18" ht="30" customHeight="1" x14ac:dyDescent="0.2">
      <c r="A28" s="13" t="s">
        <v>27</v>
      </c>
      <c r="C28" s="37">
        <v>28599985</v>
      </c>
      <c r="E28" s="37">
        <v>74343966458</v>
      </c>
      <c r="G28" s="37">
        <v>123112925206</v>
      </c>
      <c r="I28" s="34">
        <v>-48768958747</v>
      </c>
      <c r="K28" s="37">
        <v>28599985</v>
      </c>
      <c r="M28" s="37">
        <v>74343966458</v>
      </c>
      <c r="O28" s="37">
        <v>77200534930</v>
      </c>
      <c r="Q28" s="153">
        <v>-2856568471</v>
      </c>
      <c r="R28" s="153"/>
    </row>
    <row r="29" spans="1:18" ht="30" customHeight="1" x14ac:dyDescent="0.2">
      <c r="A29" s="13" t="s">
        <v>65</v>
      </c>
      <c r="C29" s="37">
        <v>6800000</v>
      </c>
      <c r="E29" s="37">
        <v>88279592400</v>
      </c>
      <c r="G29" s="37">
        <v>96007661177</v>
      </c>
      <c r="I29" s="34">
        <v>-7728068777</v>
      </c>
      <c r="K29" s="37">
        <v>6800000</v>
      </c>
      <c r="M29" s="37">
        <v>88279592400</v>
      </c>
      <c r="O29" s="37">
        <v>93897988793</v>
      </c>
      <c r="Q29" s="153">
        <v>-5618396393</v>
      </c>
      <c r="R29" s="153"/>
    </row>
    <row r="30" spans="1:18" ht="30" customHeight="1" x14ac:dyDescent="0.2">
      <c r="A30" s="13" t="s">
        <v>30</v>
      </c>
      <c r="C30" s="37">
        <v>1905000</v>
      </c>
      <c r="E30" s="37">
        <v>4811803400</v>
      </c>
      <c r="G30" s="37">
        <v>4771754921</v>
      </c>
      <c r="I30" s="34">
        <v>40048479</v>
      </c>
      <c r="K30" s="37">
        <v>1905000</v>
      </c>
      <c r="M30" s="37">
        <v>4811803400</v>
      </c>
      <c r="O30" s="37">
        <v>3198369721</v>
      </c>
      <c r="Q30" s="153">
        <v>1613433679</v>
      </c>
      <c r="R30" s="153"/>
    </row>
    <row r="31" spans="1:18" ht="30" customHeight="1" x14ac:dyDescent="0.2">
      <c r="A31" s="13" t="s">
        <v>20</v>
      </c>
      <c r="C31" s="37">
        <v>1</v>
      </c>
      <c r="E31" s="37">
        <v>607</v>
      </c>
      <c r="G31" s="37">
        <v>-122135628</v>
      </c>
      <c r="I31" s="34">
        <v>122136235</v>
      </c>
      <c r="K31" s="37">
        <v>1</v>
      </c>
      <c r="M31" s="37">
        <v>607</v>
      </c>
      <c r="O31" s="37">
        <v>597</v>
      </c>
      <c r="Q31" s="153">
        <v>10</v>
      </c>
      <c r="R31" s="153"/>
    </row>
    <row r="32" spans="1:18" ht="30" customHeight="1" x14ac:dyDescent="0.2">
      <c r="A32" s="13" t="s">
        <v>35</v>
      </c>
      <c r="C32" s="37">
        <v>554</v>
      </c>
      <c r="E32" s="37">
        <v>8987484</v>
      </c>
      <c r="G32" s="37">
        <v>7401457</v>
      </c>
      <c r="I32" s="34">
        <v>1586027</v>
      </c>
      <c r="K32" s="37">
        <v>554</v>
      </c>
      <c r="M32" s="37">
        <v>8987484</v>
      </c>
      <c r="O32" s="37">
        <v>5495124</v>
      </c>
      <c r="Q32" s="153">
        <v>3492360</v>
      </c>
      <c r="R32" s="153"/>
    </row>
    <row r="33" spans="1:18" ht="30" customHeight="1" x14ac:dyDescent="0.2">
      <c r="A33" s="13" t="s">
        <v>50</v>
      </c>
      <c r="C33" s="37">
        <v>243157947</v>
      </c>
      <c r="E33" s="37">
        <v>911009351544</v>
      </c>
      <c r="G33" s="37">
        <v>1059082708269</v>
      </c>
      <c r="I33" s="34">
        <v>-148073356724</v>
      </c>
      <c r="K33" s="37">
        <v>243157947</v>
      </c>
      <c r="M33" s="37">
        <v>911009351544</v>
      </c>
      <c r="O33" s="37">
        <v>910402787074</v>
      </c>
      <c r="Q33" s="153">
        <v>606564470</v>
      </c>
      <c r="R33" s="153"/>
    </row>
    <row r="34" spans="1:18" ht="30" customHeight="1" x14ac:dyDescent="0.2">
      <c r="A34" s="13" t="s">
        <v>25</v>
      </c>
      <c r="C34" s="37">
        <v>1200000</v>
      </c>
      <c r="E34" s="37">
        <v>3601244340</v>
      </c>
      <c r="G34" s="37">
        <v>33347715165</v>
      </c>
      <c r="I34" s="34">
        <v>-29746470825</v>
      </c>
      <c r="K34" s="37">
        <v>1200000</v>
      </c>
      <c r="M34" s="37">
        <v>3601244340</v>
      </c>
      <c r="O34" s="37">
        <v>3558659359</v>
      </c>
      <c r="Q34" s="153">
        <v>42584981</v>
      </c>
      <c r="R34" s="153"/>
    </row>
    <row r="35" spans="1:18" ht="30" customHeight="1" x14ac:dyDescent="0.2">
      <c r="A35" s="13" t="s">
        <v>114</v>
      </c>
      <c r="C35" s="37">
        <f>سهام!T76</f>
        <v>20450000</v>
      </c>
      <c r="E35" s="37">
        <f>سهام!Z76</f>
        <v>75316434862</v>
      </c>
      <c r="G35" s="37">
        <v>178148469072</v>
      </c>
      <c r="I35" s="34">
        <v>3103324833</v>
      </c>
      <c r="K35" s="37">
        <f>C35</f>
        <v>20450000</v>
      </c>
      <c r="M35" s="37">
        <f>E35</f>
        <v>75316434862</v>
      </c>
      <c r="O35" s="37">
        <f>M35-Q35</f>
        <v>72213110029</v>
      </c>
      <c r="Q35" s="153">
        <v>3103324833</v>
      </c>
      <c r="R35" s="153"/>
    </row>
    <row r="36" spans="1:18" ht="30" customHeight="1" x14ac:dyDescent="0.2">
      <c r="A36" s="13" t="s">
        <v>33</v>
      </c>
      <c r="C36" s="37">
        <v>6862997</v>
      </c>
      <c r="E36" s="37">
        <v>146676486608</v>
      </c>
      <c r="G36" s="37">
        <v>138891097769</v>
      </c>
      <c r="I36" s="34">
        <v>7785388839</v>
      </c>
      <c r="K36" s="37">
        <v>6862997</v>
      </c>
      <c r="M36" s="37">
        <v>146676486608</v>
      </c>
      <c r="O36" s="37">
        <v>139661403445</v>
      </c>
      <c r="Q36" s="153">
        <v>7015083163</v>
      </c>
      <c r="R36" s="153"/>
    </row>
    <row r="37" spans="1:18" ht="30" customHeight="1" x14ac:dyDescent="0.2">
      <c r="A37" s="13" t="s">
        <v>45</v>
      </c>
      <c r="C37" s="37">
        <v>199997</v>
      </c>
      <c r="E37" s="37">
        <v>1827036494</v>
      </c>
      <c r="G37" s="37">
        <v>1518885616</v>
      </c>
      <c r="I37" s="34">
        <v>308150878</v>
      </c>
      <c r="K37" s="37">
        <v>199997</v>
      </c>
      <c r="M37" s="37">
        <v>1827036494</v>
      </c>
      <c r="O37" s="37">
        <v>1434079451</v>
      </c>
      <c r="Q37" s="153">
        <v>392957043</v>
      </c>
      <c r="R37" s="153"/>
    </row>
    <row r="38" spans="1:18" ht="30" customHeight="1" x14ac:dyDescent="0.2">
      <c r="A38" s="13" t="s">
        <v>66</v>
      </c>
      <c r="C38" s="37">
        <v>5200000</v>
      </c>
      <c r="E38" s="37">
        <v>16835628420</v>
      </c>
      <c r="G38" s="37">
        <v>14189069700</v>
      </c>
      <c r="I38" s="34">
        <v>2646558720</v>
      </c>
      <c r="K38" s="37">
        <v>5200000</v>
      </c>
      <c r="M38" s="37">
        <v>16835628420</v>
      </c>
      <c r="O38" s="37">
        <v>15737300879</v>
      </c>
      <c r="Q38" s="153">
        <v>1098327541</v>
      </c>
      <c r="R38" s="153"/>
    </row>
    <row r="39" spans="1:18" ht="30" customHeight="1" x14ac:dyDescent="0.2">
      <c r="A39" s="13" t="s">
        <v>17</v>
      </c>
      <c r="C39" s="37">
        <v>179369856</v>
      </c>
      <c r="E39" s="37">
        <v>64735844242</v>
      </c>
      <c r="G39" s="37">
        <v>91018291493</v>
      </c>
      <c r="I39" s="34">
        <v>-26282447250</v>
      </c>
      <c r="K39" s="37">
        <v>179369856</v>
      </c>
      <c r="M39" s="37">
        <v>64735844242</v>
      </c>
      <c r="O39" s="37">
        <v>90838557630</v>
      </c>
      <c r="Q39" s="153">
        <v>-26102713387</v>
      </c>
      <c r="R39" s="153"/>
    </row>
    <row r="40" spans="1:18" ht="30" customHeight="1" x14ac:dyDescent="0.2">
      <c r="A40" s="13" t="s">
        <v>52</v>
      </c>
      <c r="C40" s="37">
        <v>107118218</v>
      </c>
      <c r="E40" s="37">
        <v>360863650139</v>
      </c>
      <c r="G40" s="37">
        <v>409004794684</v>
      </c>
      <c r="I40" s="34">
        <v>-48141144544</v>
      </c>
      <c r="K40" s="37">
        <v>107118218</v>
      </c>
      <c r="M40" s="37">
        <v>360863650139</v>
      </c>
      <c r="O40" s="37">
        <v>477586238989</v>
      </c>
      <c r="Q40" s="153">
        <v>-116722588849</v>
      </c>
      <c r="R40" s="153"/>
    </row>
    <row r="41" spans="1:18" ht="30" customHeight="1" x14ac:dyDescent="0.2">
      <c r="A41" s="13" t="s">
        <v>51</v>
      </c>
      <c r="C41" s="37">
        <v>2</v>
      </c>
      <c r="E41" s="37">
        <v>3467</v>
      </c>
      <c r="G41" s="37">
        <v>3596</v>
      </c>
      <c r="I41" s="34">
        <v>-128</v>
      </c>
      <c r="K41" s="37">
        <v>2</v>
      </c>
      <c r="M41" s="37">
        <v>3467</v>
      </c>
      <c r="O41" s="37">
        <v>2875</v>
      </c>
      <c r="Q41" s="153">
        <v>592</v>
      </c>
      <c r="R41" s="153"/>
    </row>
    <row r="42" spans="1:18" ht="30" customHeight="1" x14ac:dyDescent="0.2">
      <c r="A42" s="13" t="s">
        <v>46</v>
      </c>
      <c r="C42" s="37">
        <f>سهام!T40</f>
        <v>33650000</v>
      </c>
      <c r="E42" s="37">
        <f>سهام!Z40</f>
        <v>106738603875</v>
      </c>
      <c r="G42" s="37">
        <f>E42-I42</f>
        <v>96483615032</v>
      </c>
      <c r="I42" s="34">
        <v>10254988843</v>
      </c>
      <c r="K42" s="37">
        <f>C42</f>
        <v>33650000</v>
      </c>
      <c r="M42" s="37">
        <f>E42</f>
        <v>106738603875</v>
      </c>
      <c r="O42" s="37">
        <f>M42-Q42</f>
        <v>89183852250</v>
      </c>
      <c r="Q42" s="153">
        <v>17554751625</v>
      </c>
      <c r="R42" s="153"/>
    </row>
    <row r="43" spans="1:18" ht="30" customHeight="1" x14ac:dyDescent="0.2">
      <c r="A43" s="13" t="s">
        <v>23</v>
      </c>
      <c r="C43" s="37">
        <f>سهام!T16</f>
        <v>70000000</v>
      </c>
      <c r="E43" s="37">
        <f>سهام!Z16</f>
        <v>40497597000</v>
      </c>
      <c r="G43" s="37">
        <f>E43-I43</f>
        <v>42912216048</v>
      </c>
      <c r="I43" s="34">
        <v>-2414619048</v>
      </c>
      <c r="K43" s="37">
        <f>C43</f>
        <v>70000000</v>
      </c>
      <c r="M43" s="37">
        <f>E43</f>
        <v>40497597000</v>
      </c>
      <c r="O43" s="37">
        <f>M43-Q43</f>
        <v>42014952946</v>
      </c>
      <c r="Q43" s="153">
        <v>-1517355946</v>
      </c>
      <c r="R43" s="153"/>
    </row>
    <row r="44" spans="1:18" ht="30" customHeight="1" x14ac:dyDescent="0.2">
      <c r="A44" s="13" t="s">
        <v>58</v>
      </c>
      <c r="C44" s="37">
        <v>660000</v>
      </c>
      <c r="E44" s="37">
        <v>11632174290</v>
      </c>
      <c r="G44" s="37">
        <v>9322797330</v>
      </c>
      <c r="I44" s="34">
        <v>2309376960</v>
      </c>
      <c r="K44" s="37">
        <v>660000</v>
      </c>
      <c r="M44" s="37">
        <v>11632174290</v>
      </c>
      <c r="O44" s="37">
        <v>9540940966</v>
      </c>
      <c r="Q44" s="153">
        <v>2091233324</v>
      </c>
      <c r="R44" s="153"/>
    </row>
    <row r="45" spans="1:18" ht="30" customHeight="1" x14ac:dyDescent="0.2">
      <c r="A45" s="13" t="s">
        <v>22</v>
      </c>
      <c r="C45" s="37">
        <v>3599999</v>
      </c>
      <c r="E45" s="37">
        <v>12904355895</v>
      </c>
      <c r="G45" s="37">
        <v>14443078087</v>
      </c>
      <c r="I45" s="34">
        <v>-1538722191</v>
      </c>
      <c r="K45" s="37">
        <v>3599999</v>
      </c>
      <c r="M45" s="37">
        <v>12904355895</v>
      </c>
      <c r="O45" s="37">
        <v>12758625720</v>
      </c>
      <c r="Q45" s="153">
        <v>145730175</v>
      </c>
      <c r="R45" s="153"/>
    </row>
    <row r="46" spans="1:18" ht="30" customHeight="1" x14ac:dyDescent="0.2">
      <c r="A46" s="13" t="s">
        <v>63</v>
      </c>
      <c r="C46" s="37">
        <v>100000</v>
      </c>
      <c r="E46" s="37">
        <v>1477158300</v>
      </c>
      <c r="G46" s="37">
        <v>6389384749</v>
      </c>
      <c r="I46" s="34">
        <v>-4912226449</v>
      </c>
      <c r="K46" s="37">
        <v>100000</v>
      </c>
      <c r="M46" s="37">
        <v>1477158300</v>
      </c>
      <c r="O46" s="37">
        <v>1423181839</v>
      </c>
      <c r="Q46" s="153">
        <v>53976461</v>
      </c>
      <c r="R46" s="153"/>
    </row>
    <row r="47" spans="1:18" ht="30" customHeight="1" x14ac:dyDescent="0.2">
      <c r="A47" s="13" t="s">
        <v>32</v>
      </c>
      <c r="C47" s="37">
        <v>27199981</v>
      </c>
      <c r="E47" s="37">
        <v>74544155048</v>
      </c>
      <c r="G47" s="37">
        <v>77965607509</v>
      </c>
      <c r="I47" s="34">
        <v>-3421452460</v>
      </c>
      <c r="K47" s="37">
        <v>27199981</v>
      </c>
      <c r="M47" s="37">
        <v>74544155048</v>
      </c>
      <c r="O47" s="37">
        <v>77965607119</v>
      </c>
      <c r="Q47" s="153">
        <v>-3421452070</v>
      </c>
      <c r="R47" s="153"/>
    </row>
    <row r="48" spans="1:18" ht="30" customHeight="1" x14ac:dyDescent="0.2">
      <c r="A48" s="13" t="s">
        <v>62</v>
      </c>
      <c r="C48" s="37">
        <v>46308555</v>
      </c>
      <c r="E48" s="37">
        <v>374708775455</v>
      </c>
      <c r="G48" s="37">
        <v>385983519386</v>
      </c>
      <c r="I48" s="34">
        <v>-11274743930</v>
      </c>
      <c r="K48" s="37">
        <v>46308555</v>
      </c>
      <c r="M48" s="37">
        <v>374708775455</v>
      </c>
      <c r="O48" s="37">
        <v>426228228558</v>
      </c>
      <c r="Q48" s="153">
        <v>-51519453102</v>
      </c>
      <c r="R48" s="153"/>
    </row>
    <row r="49" spans="1:18" ht="30" customHeight="1" x14ac:dyDescent="0.2">
      <c r="A49" s="13" t="s">
        <v>18</v>
      </c>
      <c r="C49" s="37">
        <v>218178269</v>
      </c>
      <c r="E49" s="37">
        <v>376937628224</v>
      </c>
      <c r="G49" s="37">
        <v>344893264005</v>
      </c>
      <c r="I49" s="34">
        <v>32044364219</v>
      </c>
      <c r="K49" s="37">
        <v>218178269</v>
      </c>
      <c r="M49" s="37">
        <v>376937628224</v>
      </c>
      <c r="O49" s="37">
        <v>325331430085</v>
      </c>
      <c r="Q49" s="153">
        <v>51606198139</v>
      </c>
      <c r="R49" s="153"/>
    </row>
    <row r="50" spans="1:18" ht="30" customHeight="1" x14ac:dyDescent="0.2">
      <c r="A50" s="13" t="s">
        <v>151</v>
      </c>
      <c r="C50" s="37">
        <v>100000</v>
      </c>
      <c r="E50" s="37">
        <v>109780098750</v>
      </c>
      <c r="G50" s="37">
        <v>109780098750</v>
      </c>
      <c r="I50" s="34">
        <v>0</v>
      </c>
      <c r="K50" s="37">
        <v>100000</v>
      </c>
      <c r="M50" s="37">
        <v>109780098750</v>
      </c>
      <c r="O50" s="37">
        <v>99981875000</v>
      </c>
      <c r="Q50" s="153">
        <v>9798223750</v>
      </c>
      <c r="R50" s="153"/>
    </row>
    <row r="51" spans="1:18" ht="30" customHeight="1" x14ac:dyDescent="0.2">
      <c r="A51" s="13" t="s">
        <v>306</v>
      </c>
      <c r="C51" s="37">
        <v>203021796</v>
      </c>
      <c r="E51" s="37">
        <v>811878071</v>
      </c>
      <c r="G51" s="37">
        <v>-1379000226</v>
      </c>
      <c r="I51" s="34">
        <v>2190878297</v>
      </c>
      <c r="K51" s="37">
        <v>203021796</v>
      </c>
      <c r="M51" s="37">
        <v>811878071</v>
      </c>
      <c r="O51" s="37">
        <v>-1379000226</v>
      </c>
      <c r="Q51" s="153">
        <v>2190878297</v>
      </c>
      <c r="R51" s="153"/>
    </row>
    <row r="52" spans="1:18" ht="30" customHeight="1" x14ac:dyDescent="0.2">
      <c r="A52" s="13" t="s">
        <v>338</v>
      </c>
      <c r="C52" s="37">
        <v>20000</v>
      </c>
      <c r="E52" s="37">
        <v>899768</v>
      </c>
      <c r="G52" s="37">
        <v>-1400463</v>
      </c>
      <c r="I52" s="34">
        <v>2300231</v>
      </c>
      <c r="K52" s="37">
        <v>20000</v>
      </c>
      <c r="M52" s="37">
        <v>899768</v>
      </c>
      <c r="O52" s="37">
        <v>-1400463</v>
      </c>
      <c r="Q52" s="153">
        <v>2300231</v>
      </c>
      <c r="R52" s="153"/>
    </row>
    <row r="53" spans="1:18" ht="30" customHeight="1" x14ac:dyDescent="0.2">
      <c r="A53" s="150" t="s">
        <v>310</v>
      </c>
      <c r="C53" s="42">
        <v>24976000</v>
      </c>
      <c r="E53" s="42">
        <v>998782747</v>
      </c>
      <c r="G53" s="42">
        <v>-38613025</v>
      </c>
      <c r="I53" s="35">
        <v>1037395772</v>
      </c>
      <c r="K53" s="42">
        <v>24976000</v>
      </c>
      <c r="M53" s="42">
        <v>998782747</v>
      </c>
      <c r="O53" s="42">
        <v>-38613025</v>
      </c>
      <c r="Q53" s="154">
        <v>1037395772</v>
      </c>
      <c r="R53" s="154"/>
    </row>
    <row r="54" spans="1:18" ht="30" customHeight="1" thickBot="1" x14ac:dyDescent="0.25">
      <c r="A54" s="155"/>
      <c r="C54" s="43">
        <f>SUM(C7:C53)</f>
        <v>1512015433</v>
      </c>
      <c r="D54" s="44"/>
      <c r="E54" s="43">
        <f>SUM(E7:E53)</f>
        <v>4402283637751</v>
      </c>
      <c r="F54" s="44"/>
      <c r="G54" s="43">
        <f>SUM(G7:G53)</f>
        <v>4732977257257</v>
      </c>
      <c r="H54" s="44"/>
      <c r="I54" s="36">
        <f>SUM(I7:I53)</f>
        <v>-224758260452</v>
      </c>
      <c r="J54" s="44"/>
      <c r="K54" s="43">
        <f>SUM(K7:K53)</f>
        <v>1512015433</v>
      </c>
      <c r="L54" s="44"/>
      <c r="M54" s="43">
        <f>SUM(M7:M53)</f>
        <v>4402283637751</v>
      </c>
      <c r="N54" s="44"/>
      <c r="O54" s="43">
        <f>SUM(O7:O53)</f>
        <v>4276899985243</v>
      </c>
      <c r="P54" s="44"/>
      <c r="Q54" s="156">
        <f>SUM(Q7:R53)</f>
        <v>125383652517</v>
      </c>
      <c r="R54" s="156"/>
    </row>
    <row r="55" spans="1:18" ht="30" customHeight="1" thickTop="1" x14ac:dyDescent="0.2"/>
  </sheetData>
  <mergeCells count="57">
    <mergeCell ref="Q54:R54"/>
    <mergeCell ref="Q48:R48"/>
    <mergeCell ref="Q49:R49"/>
    <mergeCell ref="Q50:R50"/>
    <mergeCell ref="Q51:R51"/>
    <mergeCell ref="Q52:R52"/>
    <mergeCell ref="Q44:R44"/>
    <mergeCell ref="Q45:R45"/>
    <mergeCell ref="Q46:R46"/>
    <mergeCell ref="Q47:R47"/>
    <mergeCell ref="Q53:R53"/>
    <mergeCell ref="Q39:R39"/>
    <mergeCell ref="Q40:R40"/>
    <mergeCell ref="Q41:R41"/>
    <mergeCell ref="Q42:R42"/>
    <mergeCell ref="Q43:R43"/>
    <mergeCell ref="Q34:R34"/>
    <mergeCell ref="Q35:R35"/>
    <mergeCell ref="Q36:R36"/>
    <mergeCell ref="Q37:R37"/>
    <mergeCell ref="Q38:R38"/>
    <mergeCell ref="Q29:R29"/>
    <mergeCell ref="Q30:R30"/>
    <mergeCell ref="Q31:R31"/>
    <mergeCell ref="Q32:R32"/>
    <mergeCell ref="Q33:R33"/>
    <mergeCell ref="Q25:R25"/>
    <mergeCell ref="Q26:R26"/>
    <mergeCell ref="Q27:R27"/>
    <mergeCell ref="Q28:R28"/>
    <mergeCell ref="Q21:R21"/>
    <mergeCell ref="Q22:R22"/>
    <mergeCell ref="Q23:R23"/>
    <mergeCell ref="Q24:R24"/>
    <mergeCell ref="Q17:R17"/>
    <mergeCell ref="Q18:R18"/>
    <mergeCell ref="Q19:R19"/>
    <mergeCell ref="Q20:R20"/>
    <mergeCell ref="Q12:R12"/>
    <mergeCell ref="Q13:R13"/>
    <mergeCell ref="Q14:R14"/>
    <mergeCell ref="Q15:R15"/>
    <mergeCell ref="Q16:R16"/>
    <mergeCell ref="Q7:R7"/>
    <mergeCell ref="Q8:R8"/>
    <mergeCell ref="Q9:R9"/>
    <mergeCell ref="Q10:R10"/>
    <mergeCell ref="Q11:R11"/>
    <mergeCell ref="A1:Q1"/>
    <mergeCell ref="A2:R2"/>
    <mergeCell ref="A3:R3"/>
    <mergeCell ref="A5:A6"/>
    <mergeCell ref="C5:I5"/>
    <mergeCell ref="K5:R5"/>
    <mergeCell ref="Q6:R6"/>
    <mergeCell ref="A4:J4"/>
    <mergeCell ref="K4:R4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55"/>
  <sheetViews>
    <sheetView rightToLeft="1" view="pageBreakPreview" zoomScale="60" zoomScaleNormal="100" workbookViewId="0">
      <selection activeCell="Y77" sqref="Y77"/>
    </sheetView>
  </sheetViews>
  <sheetFormatPr defaultRowHeight="30" customHeight="1" x14ac:dyDescent="0.2"/>
  <cols>
    <col min="1" max="1" width="13.28515625" customWidth="1"/>
    <col min="2" max="2" width="1.28515625" customWidth="1"/>
    <col min="3" max="3" width="14" customWidth="1"/>
    <col min="4" max="4" width="1.28515625" customWidth="1"/>
    <col min="5" max="5" width="12.7109375" customWidth="1"/>
    <col min="6" max="6" width="1.28515625" customWidth="1"/>
    <col min="7" max="7" width="12.42578125" customWidth="1"/>
    <col min="8" max="8" width="1.28515625" customWidth="1"/>
    <col min="9" max="9" width="10.42578125" customWidth="1"/>
    <col min="10" max="10" width="1.28515625" customWidth="1"/>
    <col min="11" max="11" width="18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7109375" style="51" customWidth="1"/>
    <col min="26" max="26" width="0.28515625" customWidth="1"/>
  </cols>
  <sheetData>
    <row r="1" spans="1:25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30" customHeight="1" x14ac:dyDescent="0.2">
      <c r="A4" s="98" t="s">
        <v>353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ht="30" customHeight="1" x14ac:dyDescent="0.2">
      <c r="E5" s="77" t="s">
        <v>173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Y5" s="143" t="s">
        <v>174</v>
      </c>
    </row>
    <row r="6" spans="1:25" ht="42" x14ac:dyDescent="0.2">
      <c r="A6" s="1" t="s">
        <v>296</v>
      </c>
      <c r="C6" s="1" t="s">
        <v>297</v>
      </c>
      <c r="E6" s="11" t="s">
        <v>126</v>
      </c>
      <c r="F6" s="2"/>
      <c r="G6" s="11" t="s">
        <v>9</v>
      </c>
      <c r="H6" s="2"/>
      <c r="I6" s="11" t="s">
        <v>125</v>
      </c>
      <c r="J6" s="2"/>
      <c r="K6" s="11" t="s">
        <v>298</v>
      </c>
      <c r="L6" s="2"/>
      <c r="M6" s="11" t="s">
        <v>299</v>
      </c>
      <c r="N6" s="2"/>
      <c r="O6" s="11" t="s">
        <v>300</v>
      </c>
      <c r="P6" s="2"/>
      <c r="Q6" s="11" t="s">
        <v>301</v>
      </c>
      <c r="R6" s="2"/>
      <c r="S6" s="11" t="s">
        <v>302</v>
      </c>
      <c r="T6" s="2"/>
      <c r="U6" s="11" t="s">
        <v>303</v>
      </c>
      <c r="V6" s="2"/>
      <c r="W6" s="11" t="s">
        <v>304</v>
      </c>
      <c r="Y6" s="26" t="s">
        <v>304</v>
      </c>
    </row>
    <row r="7" spans="1:25" s="15" customFormat="1" ht="30" customHeight="1" x14ac:dyDescent="0.2">
      <c r="A7" s="47" t="s">
        <v>305</v>
      </c>
      <c r="C7" s="47" t="s">
        <v>306</v>
      </c>
      <c r="E7" s="47" t="s">
        <v>307</v>
      </c>
      <c r="G7" s="23">
        <v>5556</v>
      </c>
      <c r="I7" s="23">
        <v>16</v>
      </c>
      <c r="K7" s="23">
        <v>88896</v>
      </c>
      <c r="M7" s="23">
        <v>104175</v>
      </c>
      <c r="O7" s="23">
        <v>0</v>
      </c>
      <c r="Q7" s="23">
        <v>19</v>
      </c>
      <c r="S7" s="23">
        <v>0</v>
      </c>
      <c r="U7" s="23">
        <v>772658</v>
      </c>
      <c r="W7" s="23">
        <v>15260</v>
      </c>
      <c r="Y7" s="144">
        <v>15260</v>
      </c>
    </row>
    <row r="8" spans="1:25" s="15" customFormat="1" ht="30" customHeight="1" x14ac:dyDescent="0.2">
      <c r="A8" s="48" t="s">
        <v>305</v>
      </c>
      <c r="C8" s="48" t="s">
        <v>306</v>
      </c>
      <c r="E8" s="48" t="s">
        <v>308</v>
      </c>
      <c r="G8" s="24">
        <v>2778</v>
      </c>
      <c r="I8" s="24">
        <v>7.5</v>
      </c>
      <c r="K8" s="24">
        <v>20835</v>
      </c>
      <c r="M8" s="24">
        <v>42076</v>
      </c>
      <c r="O8" s="24">
        <v>0</v>
      </c>
      <c r="Q8" s="24">
        <v>3</v>
      </c>
      <c r="S8" s="24">
        <v>0</v>
      </c>
      <c r="U8" s="24">
        <v>772658</v>
      </c>
      <c r="W8" s="24">
        <v>21238</v>
      </c>
      <c r="Y8" s="137">
        <v>15260</v>
      </c>
    </row>
    <row r="9" spans="1:25" s="15" customFormat="1" ht="30" customHeight="1" x14ac:dyDescent="0.2">
      <c r="A9" s="48" t="s">
        <v>305</v>
      </c>
      <c r="C9" s="48" t="s">
        <v>306</v>
      </c>
      <c r="E9" s="48" t="s">
        <v>309</v>
      </c>
      <c r="G9" s="24">
        <v>1389</v>
      </c>
      <c r="I9" s="24">
        <v>11</v>
      </c>
      <c r="K9" s="24">
        <v>15279</v>
      </c>
      <c r="M9" s="24">
        <v>20929</v>
      </c>
      <c r="O9" s="24">
        <v>0</v>
      </c>
      <c r="Q9" s="24">
        <v>3</v>
      </c>
      <c r="S9" s="24">
        <v>0</v>
      </c>
      <c r="U9" s="24">
        <v>772658</v>
      </c>
      <c r="W9" s="24">
        <v>5647</v>
      </c>
      <c r="Y9" s="137">
        <v>15260</v>
      </c>
    </row>
    <row r="10" spans="1:25" s="15" customFormat="1" ht="30" customHeight="1" x14ac:dyDescent="0.2">
      <c r="A10" s="48" t="s">
        <v>305</v>
      </c>
      <c r="C10" s="48" t="s">
        <v>310</v>
      </c>
      <c r="E10" s="48" t="s">
        <v>311</v>
      </c>
      <c r="G10" s="24">
        <v>450000</v>
      </c>
      <c r="I10" s="24">
        <v>60</v>
      </c>
      <c r="K10" s="24">
        <v>27000000</v>
      </c>
      <c r="M10" s="24">
        <v>37139480</v>
      </c>
      <c r="O10" s="24">
        <v>0</v>
      </c>
      <c r="Q10" s="24">
        <v>6885</v>
      </c>
      <c r="S10" s="24">
        <v>0</v>
      </c>
      <c r="U10" s="24">
        <v>533842</v>
      </c>
      <c r="W10" s="24">
        <v>10132595</v>
      </c>
      <c r="Y10" s="137">
        <v>10132595</v>
      </c>
    </row>
    <row r="11" spans="1:25" s="15" customFormat="1" ht="30" customHeight="1" x14ac:dyDescent="0.2">
      <c r="A11" s="48" t="s">
        <v>312</v>
      </c>
      <c r="C11" s="48" t="s">
        <v>313</v>
      </c>
      <c r="E11" s="48" t="s">
        <v>309</v>
      </c>
      <c r="G11" s="24">
        <v>24043000</v>
      </c>
      <c r="I11" s="24">
        <v>39.810899999999997</v>
      </c>
      <c r="K11" s="24">
        <v>957173468.70000005</v>
      </c>
      <c r="M11" s="24">
        <v>1710282998</v>
      </c>
      <c r="O11" s="24">
        <v>0</v>
      </c>
      <c r="Q11" s="24">
        <v>243968</v>
      </c>
      <c r="S11" s="24">
        <v>0</v>
      </c>
      <c r="U11" s="24">
        <v>440319</v>
      </c>
      <c r="W11" s="24">
        <v>752865561.29999995</v>
      </c>
      <c r="Y11" s="137">
        <v>752865561.29999995</v>
      </c>
    </row>
    <row r="12" spans="1:25" s="15" customFormat="1" ht="30" customHeight="1" x14ac:dyDescent="0.2">
      <c r="A12" s="48" t="s">
        <v>314</v>
      </c>
      <c r="C12" s="48" t="s">
        <v>315</v>
      </c>
      <c r="G12" s="24">
        <v>0</v>
      </c>
      <c r="I12" s="24">
        <v>0</v>
      </c>
      <c r="K12" s="24">
        <v>0</v>
      </c>
      <c r="M12" s="24">
        <v>0</v>
      </c>
      <c r="O12" s="24">
        <v>0</v>
      </c>
      <c r="Q12" s="24">
        <v>0</v>
      </c>
      <c r="S12" s="24">
        <v>0</v>
      </c>
      <c r="U12" s="24">
        <v>0</v>
      </c>
      <c r="W12" s="24">
        <v>0</v>
      </c>
      <c r="Y12" s="137">
        <v>21233299.699999999</v>
      </c>
    </row>
    <row r="13" spans="1:25" s="15" customFormat="1" ht="30" customHeight="1" x14ac:dyDescent="0.2">
      <c r="A13" s="48" t="s">
        <v>314</v>
      </c>
      <c r="C13" s="48" t="s">
        <v>316</v>
      </c>
      <c r="G13" s="24">
        <v>0</v>
      </c>
      <c r="I13" s="24">
        <v>0</v>
      </c>
      <c r="K13" s="24">
        <v>0</v>
      </c>
      <c r="M13" s="24">
        <v>0</v>
      </c>
      <c r="O13" s="24">
        <v>0</v>
      </c>
      <c r="Q13" s="24">
        <v>0</v>
      </c>
      <c r="S13" s="24">
        <v>0</v>
      </c>
      <c r="U13" s="24">
        <v>0</v>
      </c>
      <c r="W13" s="24">
        <v>0</v>
      </c>
      <c r="Y13" s="137">
        <v>-83024509.599999994</v>
      </c>
    </row>
    <row r="14" spans="1:25" s="15" customFormat="1" ht="30" customHeight="1" x14ac:dyDescent="0.2">
      <c r="A14" s="48" t="s">
        <v>314</v>
      </c>
      <c r="C14" s="48" t="s">
        <v>317</v>
      </c>
      <c r="G14" s="24">
        <v>0</v>
      </c>
      <c r="I14" s="24">
        <v>0</v>
      </c>
      <c r="K14" s="24">
        <v>0</v>
      </c>
      <c r="M14" s="24">
        <v>0</v>
      </c>
      <c r="O14" s="24">
        <v>0</v>
      </c>
      <c r="Q14" s="24">
        <v>0</v>
      </c>
      <c r="S14" s="24">
        <v>0</v>
      </c>
      <c r="U14" s="24">
        <v>0</v>
      </c>
      <c r="W14" s="24">
        <v>0</v>
      </c>
      <c r="Y14" s="137">
        <v>-95783447.400000006</v>
      </c>
    </row>
    <row r="15" spans="1:25" s="15" customFormat="1" ht="30" customHeight="1" x14ac:dyDescent="0.2">
      <c r="A15" s="48" t="s">
        <v>314</v>
      </c>
      <c r="C15" s="48" t="s">
        <v>317</v>
      </c>
      <c r="G15" s="24">
        <v>0</v>
      </c>
      <c r="I15" s="24">
        <v>0</v>
      </c>
      <c r="K15" s="24">
        <v>0</v>
      </c>
      <c r="M15" s="24">
        <v>0</v>
      </c>
      <c r="O15" s="24">
        <v>0</v>
      </c>
      <c r="Q15" s="24">
        <v>0</v>
      </c>
      <c r="S15" s="24">
        <v>0</v>
      </c>
      <c r="U15" s="24">
        <v>0</v>
      </c>
      <c r="W15" s="24">
        <v>0</v>
      </c>
      <c r="Y15" s="137">
        <v>134269902.80000001</v>
      </c>
    </row>
    <row r="16" spans="1:25" s="15" customFormat="1" ht="30" customHeight="1" x14ac:dyDescent="0.2">
      <c r="A16" s="48" t="s">
        <v>314</v>
      </c>
      <c r="C16" s="48" t="s">
        <v>317</v>
      </c>
      <c r="G16" s="24">
        <v>0</v>
      </c>
      <c r="I16" s="24">
        <v>0</v>
      </c>
      <c r="K16" s="24">
        <v>0</v>
      </c>
      <c r="M16" s="24">
        <v>0</v>
      </c>
      <c r="O16" s="24">
        <v>0</v>
      </c>
      <c r="Q16" s="24">
        <v>0</v>
      </c>
      <c r="S16" s="24">
        <v>0</v>
      </c>
      <c r="U16" s="24">
        <v>0</v>
      </c>
      <c r="W16" s="24">
        <v>0</v>
      </c>
      <c r="Y16" s="137">
        <v>279427830.39999998</v>
      </c>
    </row>
    <row r="17" spans="1:25" s="15" customFormat="1" ht="30" customHeight="1" x14ac:dyDescent="0.2">
      <c r="A17" s="48" t="s">
        <v>314</v>
      </c>
      <c r="C17" s="48" t="s">
        <v>318</v>
      </c>
      <c r="G17" s="24">
        <v>0</v>
      </c>
      <c r="I17" s="24">
        <v>0</v>
      </c>
      <c r="K17" s="24">
        <v>0</v>
      </c>
      <c r="M17" s="24">
        <v>0</v>
      </c>
      <c r="O17" s="24">
        <v>0</v>
      </c>
      <c r="Q17" s="24">
        <v>0</v>
      </c>
      <c r="S17" s="24">
        <v>0</v>
      </c>
      <c r="U17" s="24">
        <v>0</v>
      </c>
      <c r="W17" s="24">
        <v>0</v>
      </c>
      <c r="Y17" s="137">
        <v>-34318121.200000003</v>
      </c>
    </row>
    <row r="18" spans="1:25" s="15" customFormat="1" ht="30" customHeight="1" x14ac:dyDescent="0.2">
      <c r="A18" s="48" t="s">
        <v>319</v>
      </c>
      <c r="C18" s="48" t="s">
        <v>320</v>
      </c>
      <c r="G18" s="24">
        <v>0</v>
      </c>
      <c r="I18" s="24">
        <v>0</v>
      </c>
      <c r="K18" s="24">
        <v>0</v>
      </c>
      <c r="M18" s="24">
        <v>0</v>
      </c>
      <c r="O18" s="24">
        <v>0</v>
      </c>
      <c r="Q18" s="24">
        <v>0</v>
      </c>
      <c r="S18" s="24">
        <v>0</v>
      </c>
      <c r="U18" s="24">
        <v>0</v>
      </c>
      <c r="W18" s="24">
        <v>0</v>
      </c>
      <c r="Y18" s="137">
        <v>12963713</v>
      </c>
    </row>
    <row r="19" spans="1:25" s="15" customFormat="1" ht="30" customHeight="1" x14ac:dyDescent="0.2">
      <c r="A19" s="48" t="s">
        <v>319</v>
      </c>
      <c r="C19" s="48" t="s">
        <v>320</v>
      </c>
      <c r="G19" s="24">
        <v>0</v>
      </c>
      <c r="I19" s="24">
        <v>0</v>
      </c>
      <c r="K19" s="24">
        <v>0</v>
      </c>
      <c r="M19" s="24">
        <v>0</v>
      </c>
      <c r="O19" s="24">
        <v>0</v>
      </c>
      <c r="Q19" s="24">
        <v>0</v>
      </c>
      <c r="S19" s="24">
        <v>0</v>
      </c>
      <c r="U19" s="24">
        <v>0</v>
      </c>
      <c r="W19" s="24">
        <v>0</v>
      </c>
      <c r="Y19" s="137">
        <v>77071</v>
      </c>
    </row>
    <row r="20" spans="1:25" s="15" customFormat="1" ht="30" customHeight="1" x14ac:dyDescent="0.2">
      <c r="A20" s="48" t="s">
        <v>305</v>
      </c>
      <c r="C20" s="48" t="s">
        <v>321</v>
      </c>
      <c r="G20" s="24">
        <v>0</v>
      </c>
      <c r="I20" s="24">
        <v>0</v>
      </c>
      <c r="K20" s="24">
        <v>0</v>
      </c>
      <c r="M20" s="24">
        <v>0</v>
      </c>
      <c r="O20" s="24">
        <v>0</v>
      </c>
      <c r="Q20" s="24">
        <v>0</v>
      </c>
      <c r="S20" s="24">
        <v>0</v>
      </c>
      <c r="U20" s="24">
        <v>0</v>
      </c>
      <c r="W20" s="24">
        <v>0</v>
      </c>
      <c r="Y20" s="137">
        <v>233030140</v>
      </c>
    </row>
    <row r="21" spans="1:25" s="15" customFormat="1" ht="30" customHeight="1" x14ac:dyDescent="0.2">
      <c r="A21" s="48" t="s">
        <v>305</v>
      </c>
      <c r="C21" s="48" t="s">
        <v>321</v>
      </c>
      <c r="G21" s="24">
        <v>0</v>
      </c>
      <c r="I21" s="24">
        <v>0</v>
      </c>
      <c r="K21" s="24">
        <v>0</v>
      </c>
      <c r="M21" s="24">
        <v>0</v>
      </c>
      <c r="O21" s="24">
        <v>0</v>
      </c>
      <c r="Q21" s="24">
        <v>0</v>
      </c>
      <c r="S21" s="24">
        <v>0</v>
      </c>
      <c r="U21" s="24">
        <v>0</v>
      </c>
      <c r="W21" s="24">
        <v>0</v>
      </c>
      <c r="Y21" s="137">
        <v>230238599</v>
      </c>
    </row>
    <row r="22" spans="1:25" s="15" customFormat="1" ht="30" customHeight="1" x14ac:dyDescent="0.2">
      <c r="A22" s="48" t="s">
        <v>305</v>
      </c>
      <c r="C22" s="48" t="s">
        <v>321</v>
      </c>
      <c r="G22" s="24">
        <v>0</v>
      </c>
      <c r="I22" s="24">
        <v>0</v>
      </c>
      <c r="K22" s="24">
        <v>0</v>
      </c>
      <c r="M22" s="24">
        <v>0</v>
      </c>
      <c r="O22" s="24">
        <v>0</v>
      </c>
      <c r="Q22" s="24">
        <v>0</v>
      </c>
      <c r="S22" s="24">
        <v>0</v>
      </c>
      <c r="U22" s="24">
        <v>0</v>
      </c>
      <c r="W22" s="24">
        <v>0</v>
      </c>
      <c r="Y22" s="137">
        <v>-38376541</v>
      </c>
    </row>
    <row r="23" spans="1:25" s="15" customFormat="1" ht="30" customHeight="1" x14ac:dyDescent="0.2">
      <c r="A23" s="48" t="s">
        <v>305</v>
      </c>
      <c r="C23" s="48" t="s">
        <v>321</v>
      </c>
      <c r="G23" s="24">
        <v>0</v>
      </c>
      <c r="I23" s="24">
        <v>0</v>
      </c>
      <c r="K23" s="24">
        <v>0</v>
      </c>
      <c r="M23" s="24">
        <v>0</v>
      </c>
      <c r="O23" s="24">
        <v>0</v>
      </c>
      <c r="Q23" s="24">
        <v>0</v>
      </c>
      <c r="S23" s="24">
        <v>0</v>
      </c>
      <c r="U23" s="24">
        <v>0</v>
      </c>
      <c r="W23" s="24">
        <v>0</v>
      </c>
      <c r="Y23" s="137">
        <v>7129547.5999999996</v>
      </c>
    </row>
    <row r="24" spans="1:25" s="15" customFormat="1" ht="30" customHeight="1" x14ac:dyDescent="0.2">
      <c r="A24" s="48" t="s">
        <v>305</v>
      </c>
      <c r="C24" s="48" t="s">
        <v>321</v>
      </c>
      <c r="G24" s="24">
        <v>0</v>
      </c>
      <c r="I24" s="24">
        <v>0</v>
      </c>
      <c r="K24" s="24">
        <v>0</v>
      </c>
      <c r="M24" s="24">
        <v>0</v>
      </c>
      <c r="O24" s="24">
        <v>0</v>
      </c>
      <c r="Q24" s="24">
        <v>0</v>
      </c>
      <c r="S24" s="24">
        <v>0</v>
      </c>
      <c r="U24" s="24">
        <v>0</v>
      </c>
      <c r="W24" s="24">
        <v>0</v>
      </c>
      <c r="Y24" s="137">
        <v>54106011.700000003</v>
      </c>
    </row>
    <row r="25" spans="1:25" s="15" customFormat="1" ht="30" customHeight="1" x14ac:dyDescent="0.2">
      <c r="A25" s="48" t="s">
        <v>305</v>
      </c>
      <c r="C25" s="48" t="s">
        <v>321</v>
      </c>
      <c r="G25" s="24">
        <v>0</v>
      </c>
      <c r="I25" s="24">
        <v>0</v>
      </c>
      <c r="K25" s="24">
        <v>0</v>
      </c>
      <c r="M25" s="24">
        <v>0</v>
      </c>
      <c r="O25" s="24">
        <v>0</v>
      </c>
      <c r="Q25" s="24">
        <v>0</v>
      </c>
      <c r="S25" s="24">
        <v>0</v>
      </c>
      <c r="U25" s="24">
        <v>0</v>
      </c>
      <c r="W25" s="24">
        <v>0</v>
      </c>
      <c r="Y25" s="137">
        <v>555992679.70000005</v>
      </c>
    </row>
    <row r="26" spans="1:25" s="15" customFormat="1" ht="30" customHeight="1" x14ac:dyDescent="0.2">
      <c r="A26" s="48" t="s">
        <v>305</v>
      </c>
      <c r="C26" s="48" t="s">
        <v>321</v>
      </c>
      <c r="G26" s="24">
        <v>0</v>
      </c>
      <c r="I26" s="24">
        <v>0</v>
      </c>
      <c r="K26" s="24">
        <v>0</v>
      </c>
      <c r="M26" s="24">
        <v>0</v>
      </c>
      <c r="O26" s="24">
        <v>0</v>
      </c>
      <c r="Q26" s="24">
        <v>0</v>
      </c>
      <c r="S26" s="24">
        <v>0</v>
      </c>
      <c r="U26" s="24">
        <v>0</v>
      </c>
      <c r="W26" s="24">
        <v>0</v>
      </c>
      <c r="Y26" s="137">
        <v>278343538</v>
      </c>
    </row>
    <row r="27" spans="1:25" s="15" customFormat="1" ht="30" customHeight="1" x14ac:dyDescent="0.2">
      <c r="A27" s="48" t="s">
        <v>305</v>
      </c>
      <c r="C27" s="48" t="s">
        <v>321</v>
      </c>
      <c r="G27" s="24">
        <v>0</v>
      </c>
      <c r="I27" s="24">
        <v>0</v>
      </c>
      <c r="K27" s="24">
        <v>0</v>
      </c>
      <c r="M27" s="24">
        <v>0</v>
      </c>
      <c r="O27" s="24">
        <v>0</v>
      </c>
      <c r="Q27" s="24">
        <v>0</v>
      </c>
      <c r="S27" s="24">
        <v>0</v>
      </c>
      <c r="U27" s="24">
        <v>0</v>
      </c>
      <c r="W27" s="24">
        <v>0</v>
      </c>
      <c r="Y27" s="137">
        <v>38048044.799999997</v>
      </c>
    </row>
    <row r="28" spans="1:25" s="15" customFormat="1" ht="30" customHeight="1" x14ac:dyDescent="0.2">
      <c r="A28" s="48" t="s">
        <v>305</v>
      </c>
      <c r="C28" s="48" t="s">
        <v>321</v>
      </c>
      <c r="G28" s="24">
        <v>0</v>
      </c>
      <c r="I28" s="24">
        <v>0</v>
      </c>
      <c r="K28" s="24">
        <v>0</v>
      </c>
      <c r="M28" s="24">
        <v>0</v>
      </c>
      <c r="O28" s="24">
        <v>0</v>
      </c>
      <c r="Q28" s="24">
        <v>0</v>
      </c>
      <c r="S28" s="24">
        <v>0</v>
      </c>
      <c r="U28" s="24">
        <v>0</v>
      </c>
      <c r="W28" s="24">
        <v>0</v>
      </c>
      <c r="Y28" s="137">
        <v>237833081</v>
      </c>
    </row>
    <row r="29" spans="1:25" s="15" customFormat="1" ht="30" customHeight="1" x14ac:dyDescent="0.2">
      <c r="A29" s="48" t="s">
        <v>305</v>
      </c>
      <c r="C29" s="48" t="s">
        <v>321</v>
      </c>
      <c r="G29" s="24">
        <v>0</v>
      </c>
      <c r="I29" s="24">
        <v>0</v>
      </c>
      <c r="K29" s="24">
        <v>0</v>
      </c>
      <c r="M29" s="24">
        <v>0</v>
      </c>
      <c r="O29" s="24">
        <v>0</v>
      </c>
      <c r="Q29" s="24">
        <v>0</v>
      </c>
      <c r="S29" s="24">
        <v>0</v>
      </c>
      <c r="U29" s="24">
        <v>0</v>
      </c>
      <c r="W29" s="24">
        <v>0</v>
      </c>
      <c r="Y29" s="137">
        <v>2979829195</v>
      </c>
    </row>
    <row r="30" spans="1:25" s="15" customFormat="1" ht="30" customHeight="1" x14ac:dyDescent="0.2">
      <c r="A30" s="48" t="s">
        <v>305</v>
      </c>
      <c r="C30" s="48" t="s">
        <v>322</v>
      </c>
      <c r="G30" s="24">
        <v>0</v>
      </c>
      <c r="I30" s="24">
        <v>0</v>
      </c>
      <c r="K30" s="24">
        <v>0</v>
      </c>
      <c r="M30" s="24">
        <v>0</v>
      </c>
      <c r="O30" s="24">
        <v>0</v>
      </c>
      <c r="Q30" s="24">
        <v>0</v>
      </c>
      <c r="S30" s="24">
        <v>0</v>
      </c>
      <c r="U30" s="24">
        <v>0</v>
      </c>
      <c r="W30" s="24">
        <v>0</v>
      </c>
      <c r="Y30" s="137">
        <v>-20034</v>
      </c>
    </row>
    <row r="31" spans="1:25" s="15" customFormat="1" ht="30" customHeight="1" x14ac:dyDescent="0.2">
      <c r="A31" s="48" t="s">
        <v>305</v>
      </c>
      <c r="C31" s="48" t="s">
        <v>322</v>
      </c>
      <c r="G31" s="24">
        <v>0</v>
      </c>
      <c r="I31" s="24">
        <v>0</v>
      </c>
      <c r="K31" s="24">
        <v>0</v>
      </c>
      <c r="M31" s="24">
        <v>0</v>
      </c>
      <c r="O31" s="24">
        <v>0</v>
      </c>
      <c r="Q31" s="24">
        <v>0</v>
      </c>
      <c r="S31" s="24">
        <v>0</v>
      </c>
      <c r="U31" s="24">
        <v>0</v>
      </c>
      <c r="W31" s="24">
        <v>0</v>
      </c>
      <c r="Y31" s="137">
        <v>11450868</v>
      </c>
    </row>
    <row r="32" spans="1:25" s="15" customFormat="1" ht="30" customHeight="1" x14ac:dyDescent="0.2">
      <c r="A32" s="48" t="s">
        <v>305</v>
      </c>
      <c r="C32" s="48" t="s">
        <v>323</v>
      </c>
      <c r="G32" s="24">
        <v>0</v>
      </c>
      <c r="I32" s="24">
        <v>0</v>
      </c>
      <c r="K32" s="24">
        <v>0</v>
      </c>
      <c r="M32" s="24">
        <v>0</v>
      </c>
      <c r="O32" s="24">
        <v>0</v>
      </c>
      <c r="Q32" s="24">
        <v>0</v>
      </c>
      <c r="S32" s="24">
        <v>0</v>
      </c>
      <c r="U32" s="24">
        <v>0</v>
      </c>
      <c r="W32" s="24">
        <v>0</v>
      </c>
      <c r="Y32" s="137">
        <v>-356221</v>
      </c>
    </row>
    <row r="33" spans="1:25" s="15" customFormat="1" ht="30" customHeight="1" x14ac:dyDescent="0.2">
      <c r="A33" s="48" t="s">
        <v>305</v>
      </c>
      <c r="C33" s="48" t="s">
        <v>324</v>
      </c>
      <c r="G33" s="24">
        <v>0</v>
      </c>
      <c r="I33" s="24">
        <v>0</v>
      </c>
      <c r="K33" s="24">
        <v>0</v>
      </c>
      <c r="M33" s="24">
        <v>0</v>
      </c>
      <c r="O33" s="24">
        <v>0</v>
      </c>
      <c r="Q33" s="24">
        <v>0</v>
      </c>
      <c r="S33" s="24">
        <v>0</v>
      </c>
      <c r="U33" s="24">
        <v>0</v>
      </c>
      <c r="W33" s="24">
        <v>0</v>
      </c>
      <c r="Y33" s="137">
        <v>82918619</v>
      </c>
    </row>
    <row r="34" spans="1:25" s="15" customFormat="1" ht="30" customHeight="1" x14ac:dyDescent="0.2">
      <c r="A34" s="48" t="s">
        <v>305</v>
      </c>
      <c r="C34" s="48" t="s">
        <v>325</v>
      </c>
      <c r="G34" s="24">
        <v>0</v>
      </c>
      <c r="I34" s="24">
        <v>0</v>
      </c>
      <c r="K34" s="24">
        <v>0</v>
      </c>
      <c r="M34" s="24">
        <v>0</v>
      </c>
      <c r="O34" s="24">
        <v>0</v>
      </c>
      <c r="Q34" s="24">
        <v>0</v>
      </c>
      <c r="S34" s="24">
        <v>0</v>
      </c>
      <c r="U34" s="24">
        <v>0</v>
      </c>
      <c r="W34" s="24">
        <v>0</v>
      </c>
      <c r="Y34" s="137">
        <v>5815859.5</v>
      </c>
    </row>
    <row r="35" spans="1:25" s="15" customFormat="1" ht="30" customHeight="1" x14ac:dyDescent="0.2">
      <c r="A35" s="48" t="s">
        <v>305</v>
      </c>
      <c r="C35" s="48" t="s">
        <v>326</v>
      </c>
      <c r="G35" s="24">
        <v>0</v>
      </c>
      <c r="I35" s="24">
        <v>0</v>
      </c>
      <c r="K35" s="24">
        <v>0</v>
      </c>
      <c r="M35" s="24">
        <v>0</v>
      </c>
      <c r="O35" s="24">
        <v>0</v>
      </c>
      <c r="Q35" s="24">
        <v>0</v>
      </c>
      <c r="S35" s="24">
        <v>0</v>
      </c>
      <c r="U35" s="24">
        <v>0</v>
      </c>
      <c r="W35" s="24">
        <v>0</v>
      </c>
      <c r="Y35" s="137">
        <v>50010714</v>
      </c>
    </row>
    <row r="36" spans="1:25" s="15" customFormat="1" ht="30" customHeight="1" x14ac:dyDescent="0.2">
      <c r="A36" s="48" t="s">
        <v>305</v>
      </c>
      <c r="C36" s="48" t="s">
        <v>326</v>
      </c>
      <c r="G36" s="24">
        <v>0</v>
      </c>
      <c r="I36" s="24">
        <v>0</v>
      </c>
      <c r="K36" s="24">
        <v>0</v>
      </c>
      <c r="M36" s="24">
        <v>0</v>
      </c>
      <c r="O36" s="24">
        <v>0</v>
      </c>
      <c r="Q36" s="24">
        <v>0</v>
      </c>
      <c r="S36" s="24">
        <v>0</v>
      </c>
      <c r="U36" s="24">
        <v>0</v>
      </c>
      <c r="W36" s="24">
        <v>0</v>
      </c>
      <c r="Y36" s="137">
        <v>339200664.5</v>
      </c>
    </row>
    <row r="37" spans="1:25" s="15" customFormat="1" ht="30" customHeight="1" x14ac:dyDescent="0.2">
      <c r="A37" s="48" t="s">
        <v>305</v>
      </c>
      <c r="C37" s="48" t="s">
        <v>326</v>
      </c>
      <c r="G37" s="24">
        <v>0</v>
      </c>
      <c r="I37" s="24">
        <v>0</v>
      </c>
      <c r="K37" s="24">
        <v>0</v>
      </c>
      <c r="M37" s="24">
        <v>0</v>
      </c>
      <c r="O37" s="24">
        <v>0</v>
      </c>
      <c r="Q37" s="24">
        <v>0</v>
      </c>
      <c r="S37" s="24">
        <v>0</v>
      </c>
      <c r="U37" s="24">
        <v>0</v>
      </c>
      <c r="W37" s="24">
        <v>0</v>
      </c>
      <c r="Y37" s="137">
        <v>38427510.200000003</v>
      </c>
    </row>
    <row r="38" spans="1:25" s="15" customFormat="1" ht="30" customHeight="1" x14ac:dyDescent="0.2">
      <c r="A38" s="48" t="s">
        <v>305</v>
      </c>
      <c r="C38" s="48" t="s">
        <v>326</v>
      </c>
      <c r="G38" s="24">
        <v>0</v>
      </c>
      <c r="I38" s="24">
        <v>0</v>
      </c>
      <c r="K38" s="24">
        <v>0</v>
      </c>
      <c r="M38" s="24">
        <v>0</v>
      </c>
      <c r="O38" s="24">
        <v>0</v>
      </c>
      <c r="Q38" s="24">
        <v>0</v>
      </c>
      <c r="S38" s="24">
        <v>0</v>
      </c>
      <c r="U38" s="24">
        <v>0</v>
      </c>
      <c r="W38" s="24">
        <v>0</v>
      </c>
      <c r="Y38" s="137">
        <v>-645538393.40100002</v>
      </c>
    </row>
    <row r="39" spans="1:25" s="15" customFormat="1" ht="30" customHeight="1" x14ac:dyDescent="0.2">
      <c r="A39" s="48" t="s">
        <v>305</v>
      </c>
      <c r="C39" s="48" t="s">
        <v>327</v>
      </c>
      <c r="G39" s="24">
        <v>0</v>
      </c>
      <c r="I39" s="24">
        <v>0</v>
      </c>
      <c r="K39" s="24">
        <v>0</v>
      </c>
      <c r="M39" s="24">
        <v>0</v>
      </c>
      <c r="O39" s="24">
        <v>0</v>
      </c>
      <c r="Q39" s="24">
        <v>0</v>
      </c>
      <c r="S39" s="24">
        <v>0</v>
      </c>
      <c r="U39" s="24">
        <v>0</v>
      </c>
      <c r="W39" s="24">
        <v>0</v>
      </c>
      <c r="Y39" s="137">
        <v>-249267</v>
      </c>
    </row>
    <row r="40" spans="1:25" s="15" customFormat="1" ht="30" customHeight="1" x14ac:dyDescent="0.2">
      <c r="A40" s="48" t="s">
        <v>305</v>
      </c>
      <c r="C40" s="48" t="s">
        <v>321</v>
      </c>
      <c r="G40" s="24">
        <v>0</v>
      </c>
      <c r="I40" s="24">
        <v>0</v>
      </c>
      <c r="K40" s="24">
        <v>0</v>
      </c>
      <c r="M40" s="24">
        <v>0</v>
      </c>
      <c r="O40" s="24">
        <v>0</v>
      </c>
      <c r="Q40" s="24">
        <v>0</v>
      </c>
      <c r="S40" s="24">
        <v>0</v>
      </c>
      <c r="U40" s="24">
        <v>0</v>
      </c>
      <c r="W40" s="24">
        <v>0</v>
      </c>
      <c r="Y40" s="137">
        <v>488677921.80000001</v>
      </c>
    </row>
    <row r="41" spans="1:25" s="15" customFormat="1" ht="30" customHeight="1" x14ac:dyDescent="0.2">
      <c r="A41" s="48" t="s">
        <v>305</v>
      </c>
      <c r="C41" s="48" t="s">
        <v>321</v>
      </c>
      <c r="G41" s="24">
        <v>0</v>
      </c>
      <c r="I41" s="24">
        <v>0</v>
      </c>
      <c r="K41" s="24">
        <v>0</v>
      </c>
      <c r="M41" s="24">
        <v>0</v>
      </c>
      <c r="O41" s="24">
        <v>0</v>
      </c>
      <c r="Q41" s="24">
        <v>0</v>
      </c>
      <c r="S41" s="24">
        <v>0</v>
      </c>
      <c r="U41" s="24">
        <v>0</v>
      </c>
      <c r="W41" s="24">
        <v>0</v>
      </c>
      <c r="Y41" s="137">
        <v>2360917126.9000001</v>
      </c>
    </row>
    <row r="42" spans="1:25" s="15" customFormat="1" ht="30" customHeight="1" x14ac:dyDescent="0.2">
      <c r="A42" s="48" t="s">
        <v>305</v>
      </c>
      <c r="C42" s="48" t="s">
        <v>321</v>
      </c>
      <c r="G42" s="24">
        <v>0</v>
      </c>
      <c r="I42" s="24">
        <v>0</v>
      </c>
      <c r="K42" s="24">
        <v>0</v>
      </c>
      <c r="M42" s="24">
        <v>0</v>
      </c>
      <c r="O42" s="24">
        <v>0</v>
      </c>
      <c r="Q42" s="24">
        <v>0</v>
      </c>
      <c r="S42" s="24">
        <v>0</v>
      </c>
      <c r="U42" s="24">
        <v>0</v>
      </c>
      <c r="W42" s="24">
        <v>0</v>
      </c>
      <c r="Y42" s="137">
        <v>5500773.5</v>
      </c>
    </row>
    <row r="43" spans="1:25" s="15" customFormat="1" ht="30" customHeight="1" x14ac:dyDescent="0.2">
      <c r="A43" s="48" t="s">
        <v>305</v>
      </c>
      <c r="C43" s="48" t="s">
        <v>321</v>
      </c>
      <c r="G43" s="24">
        <v>0</v>
      </c>
      <c r="I43" s="24">
        <v>0</v>
      </c>
      <c r="K43" s="24">
        <v>0</v>
      </c>
      <c r="M43" s="24">
        <v>0</v>
      </c>
      <c r="O43" s="24">
        <v>0</v>
      </c>
      <c r="Q43" s="24">
        <v>0</v>
      </c>
      <c r="S43" s="24">
        <v>0</v>
      </c>
      <c r="U43" s="24">
        <v>0</v>
      </c>
      <c r="W43" s="24">
        <v>0</v>
      </c>
      <c r="Y43" s="137">
        <v>898190</v>
      </c>
    </row>
    <row r="44" spans="1:25" s="15" customFormat="1" ht="30" customHeight="1" x14ac:dyDescent="0.2">
      <c r="A44" s="48" t="s">
        <v>305</v>
      </c>
      <c r="C44" s="48" t="s">
        <v>321</v>
      </c>
      <c r="G44" s="24">
        <v>0</v>
      </c>
      <c r="I44" s="24">
        <v>0</v>
      </c>
      <c r="K44" s="24">
        <v>0</v>
      </c>
      <c r="M44" s="24">
        <v>0</v>
      </c>
      <c r="O44" s="24">
        <v>0</v>
      </c>
      <c r="Q44" s="24">
        <v>0</v>
      </c>
      <c r="S44" s="24">
        <v>0</v>
      </c>
      <c r="U44" s="24">
        <v>0</v>
      </c>
      <c r="W44" s="24">
        <v>0</v>
      </c>
      <c r="Y44" s="137">
        <v>7441847</v>
      </c>
    </row>
    <row r="45" spans="1:25" s="15" customFormat="1" ht="30" customHeight="1" x14ac:dyDescent="0.2">
      <c r="A45" s="48" t="s">
        <v>305</v>
      </c>
      <c r="C45" s="48" t="s">
        <v>321</v>
      </c>
      <c r="G45" s="24">
        <v>0</v>
      </c>
      <c r="I45" s="24">
        <v>0</v>
      </c>
      <c r="K45" s="24">
        <v>0</v>
      </c>
      <c r="M45" s="24">
        <v>0</v>
      </c>
      <c r="O45" s="24">
        <v>0</v>
      </c>
      <c r="Q45" s="24">
        <v>0</v>
      </c>
      <c r="S45" s="24">
        <v>0</v>
      </c>
      <c r="U45" s="24">
        <v>0</v>
      </c>
      <c r="W45" s="24">
        <v>0</v>
      </c>
      <c r="Y45" s="137">
        <v>12189651</v>
      </c>
    </row>
    <row r="46" spans="1:25" s="15" customFormat="1" ht="30" customHeight="1" x14ac:dyDescent="0.2">
      <c r="A46" s="48" t="s">
        <v>305</v>
      </c>
      <c r="C46" s="48" t="s">
        <v>328</v>
      </c>
      <c r="G46" s="24">
        <v>0</v>
      </c>
      <c r="I46" s="24">
        <v>0</v>
      </c>
      <c r="K46" s="24">
        <v>0</v>
      </c>
      <c r="M46" s="24">
        <v>0</v>
      </c>
      <c r="O46" s="24">
        <v>0</v>
      </c>
      <c r="Q46" s="24">
        <v>0</v>
      </c>
      <c r="S46" s="24">
        <v>0</v>
      </c>
      <c r="U46" s="24">
        <v>0</v>
      </c>
      <c r="W46" s="24">
        <v>0</v>
      </c>
      <c r="Y46" s="137">
        <v>-705647.7415</v>
      </c>
    </row>
    <row r="47" spans="1:25" s="15" customFormat="1" ht="30" customHeight="1" x14ac:dyDescent="0.2">
      <c r="A47" s="48" t="s">
        <v>305</v>
      </c>
      <c r="C47" s="48" t="s">
        <v>329</v>
      </c>
      <c r="G47" s="24">
        <v>0</v>
      </c>
      <c r="I47" s="24">
        <v>0</v>
      </c>
      <c r="K47" s="24">
        <v>0</v>
      </c>
      <c r="M47" s="24">
        <v>0</v>
      </c>
      <c r="O47" s="24">
        <v>0</v>
      </c>
      <c r="Q47" s="24">
        <v>0</v>
      </c>
      <c r="S47" s="24">
        <v>0</v>
      </c>
      <c r="U47" s="24">
        <v>0</v>
      </c>
      <c r="W47" s="24">
        <v>0</v>
      </c>
      <c r="Y47" s="137">
        <v>110878</v>
      </c>
    </row>
    <row r="48" spans="1:25" s="15" customFormat="1" ht="30" customHeight="1" x14ac:dyDescent="0.2">
      <c r="A48" s="48" t="s">
        <v>305</v>
      </c>
      <c r="C48" s="48" t="s">
        <v>330</v>
      </c>
      <c r="G48" s="24">
        <v>0</v>
      </c>
      <c r="I48" s="24">
        <v>0</v>
      </c>
      <c r="K48" s="24">
        <v>0</v>
      </c>
      <c r="M48" s="24">
        <v>0</v>
      </c>
      <c r="O48" s="24">
        <v>0</v>
      </c>
      <c r="Q48" s="24">
        <v>0</v>
      </c>
      <c r="S48" s="24">
        <v>0</v>
      </c>
      <c r="U48" s="24">
        <v>0</v>
      </c>
      <c r="W48" s="24">
        <v>0</v>
      </c>
      <c r="Y48" s="137">
        <v>-10530</v>
      </c>
    </row>
    <row r="49" spans="1:25" s="15" customFormat="1" ht="30" customHeight="1" x14ac:dyDescent="0.2">
      <c r="A49" s="48" t="s">
        <v>305</v>
      </c>
      <c r="C49" s="48" t="s">
        <v>330</v>
      </c>
      <c r="G49" s="24">
        <v>0</v>
      </c>
      <c r="I49" s="24">
        <v>0</v>
      </c>
      <c r="K49" s="24">
        <v>0</v>
      </c>
      <c r="M49" s="24">
        <v>0</v>
      </c>
      <c r="O49" s="24">
        <v>0</v>
      </c>
      <c r="Q49" s="24">
        <v>0</v>
      </c>
      <c r="S49" s="24">
        <v>0</v>
      </c>
      <c r="U49" s="24">
        <v>0</v>
      </c>
      <c r="W49" s="24">
        <v>0</v>
      </c>
      <c r="Y49" s="137">
        <v>-185799429.1688</v>
      </c>
    </row>
    <row r="50" spans="1:25" s="15" customFormat="1" ht="30" customHeight="1" x14ac:dyDescent="0.2">
      <c r="A50" s="48" t="s">
        <v>331</v>
      </c>
      <c r="C50" s="48" t="s">
        <v>332</v>
      </c>
      <c r="G50" s="24">
        <v>0</v>
      </c>
      <c r="I50" s="24">
        <v>0</v>
      </c>
      <c r="K50" s="24">
        <v>0</v>
      </c>
      <c r="M50" s="24">
        <v>0</v>
      </c>
      <c r="O50" s="24">
        <v>0</v>
      </c>
      <c r="Q50" s="24">
        <v>0</v>
      </c>
      <c r="S50" s="24">
        <v>0</v>
      </c>
      <c r="U50" s="24">
        <v>0</v>
      </c>
      <c r="W50" s="24">
        <v>0</v>
      </c>
      <c r="Y50" s="137">
        <v>-1443911</v>
      </c>
    </row>
    <row r="51" spans="1:25" s="15" customFormat="1" ht="30" customHeight="1" x14ac:dyDescent="0.2">
      <c r="A51" s="48" t="s">
        <v>331</v>
      </c>
      <c r="C51" s="48" t="s">
        <v>332</v>
      </c>
      <c r="G51" s="24">
        <v>0</v>
      </c>
      <c r="I51" s="24">
        <v>0</v>
      </c>
      <c r="K51" s="24">
        <v>0</v>
      </c>
      <c r="M51" s="24">
        <v>0</v>
      </c>
      <c r="O51" s="24">
        <v>0</v>
      </c>
      <c r="Q51" s="24">
        <v>0</v>
      </c>
      <c r="S51" s="24">
        <v>0</v>
      </c>
      <c r="U51" s="24">
        <v>0</v>
      </c>
      <c r="W51" s="24">
        <v>0</v>
      </c>
      <c r="Y51" s="137">
        <v>10228407</v>
      </c>
    </row>
    <row r="52" spans="1:25" s="15" customFormat="1" ht="30" customHeight="1" x14ac:dyDescent="0.2">
      <c r="A52" s="48" t="s">
        <v>331</v>
      </c>
      <c r="C52" s="48" t="s">
        <v>333</v>
      </c>
      <c r="G52" s="24">
        <v>0</v>
      </c>
      <c r="I52" s="24">
        <v>0</v>
      </c>
      <c r="K52" s="24">
        <v>0</v>
      </c>
      <c r="M52" s="24">
        <v>0</v>
      </c>
      <c r="O52" s="24">
        <v>0</v>
      </c>
      <c r="Q52" s="24">
        <v>0</v>
      </c>
      <c r="S52" s="24">
        <v>0</v>
      </c>
      <c r="U52" s="24">
        <v>0</v>
      </c>
      <c r="W52" s="24">
        <v>0</v>
      </c>
      <c r="Y52" s="137">
        <v>-301525250</v>
      </c>
    </row>
    <row r="53" spans="1:25" s="15" customFormat="1" ht="30" customHeight="1" x14ac:dyDescent="0.2">
      <c r="A53" s="48" t="s">
        <v>331</v>
      </c>
      <c r="C53" s="48" t="s">
        <v>334</v>
      </c>
      <c r="G53" s="24">
        <v>0</v>
      </c>
      <c r="I53" s="24">
        <v>0</v>
      </c>
      <c r="K53" s="24">
        <v>0</v>
      </c>
      <c r="M53" s="24">
        <v>0</v>
      </c>
      <c r="O53" s="24">
        <v>0</v>
      </c>
      <c r="Q53" s="24">
        <v>0</v>
      </c>
      <c r="S53" s="24">
        <v>0</v>
      </c>
      <c r="U53" s="24">
        <v>0</v>
      </c>
      <c r="W53" s="24">
        <v>0</v>
      </c>
      <c r="Y53" s="137">
        <v>52996033</v>
      </c>
    </row>
    <row r="54" spans="1:25" s="15" customFormat="1" ht="30" customHeight="1" x14ac:dyDescent="0.2">
      <c r="A54" s="48" t="s">
        <v>331</v>
      </c>
      <c r="C54" s="48" t="s">
        <v>335</v>
      </c>
      <c r="E54" s="136"/>
      <c r="G54" s="135">
        <v>0</v>
      </c>
      <c r="I54" s="135">
        <v>0</v>
      </c>
      <c r="K54" s="25">
        <v>0</v>
      </c>
      <c r="M54" s="25">
        <v>0</v>
      </c>
      <c r="O54" s="25">
        <v>0</v>
      </c>
      <c r="Q54" s="25">
        <v>0</v>
      </c>
      <c r="S54" s="25">
        <v>0</v>
      </c>
      <c r="U54" s="25">
        <v>0</v>
      </c>
      <c r="W54" s="25">
        <v>0</v>
      </c>
      <c r="Y54" s="138">
        <v>21977405</v>
      </c>
    </row>
    <row r="55" spans="1:25" s="17" customFormat="1" ht="30" customHeight="1" x14ac:dyDescent="0.2">
      <c r="A55" s="133"/>
      <c r="B55" s="133"/>
      <c r="C55" s="133"/>
      <c r="D55" s="141"/>
      <c r="E55" s="142"/>
      <c r="F55" s="141"/>
      <c r="G55" s="142"/>
      <c r="H55" s="141"/>
      <c r="I55" s="142"/>
      <c r="K55" s="16">
        <v>984298478.70000005</v>
      </c>
      <c r="M55" s="16">
        <v>1747589658</v>
      </c>
      <c r="O55" s="16">
        <v>0</v>
      </c>
      <c r="Q55" s="16">
        <v>250878</v>
      </c>
      <c r="S55" s="16">
        <v>0</v>
      </c>
      <c r="U55" s="16">
        <v>3292135</v>
      </c>
      <c r="W55" s="16">
        <v>763040301.29999995</v>
      </c>
      <c r="Y55" s="139">
        <v>7927177755.8886995</v>
      </c>
    </row>
  </sheetData>
  <mergeCells count="6">
    <mergeCell ref="A55:C55"/>
    <mergeCell ref="A1:Y1"/>
    <mergeCell ref="A2:Y2"/>
    <mergeCell ref="A3:Y3"/>
    <mergeCell ref="A4:Y4"/>
    <mergeCell ref="E5:W5"/>
  </mergeCells>
  <pageMargins left="0.39" right="0.39" top="0.39" bottom="0.39" header="0" footer="0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view="pageBreakPreview" zoomScale="60" zoomScaleNormal="100" workbookViewId="0">
      <selection activeCell="T21" sqref="T21"/>
    </sheetView>
  </sheetViews>
  <sheetFormatPr defaultRowHeight="30" customHeight="1" x14ac:dyDescent="0.2"/>
  <cols>
    <col min="1" max="1" width="35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.28515625" customWidth="1"/>
    <col min="10" max="10" width="1.28515625" customWidth="1"/>
    <col min="11" max="11" width="10.42578125" customWidth="1"/>
    <col min="12" max="12" width="1.28515625" customWidth="1"/>
    <col min="13" max="13" width="17.28515625" customWidth="1"/>
    <col min="14" max="14" width="0.28515625" customWidth="1"/>
  </cols>
  <sheetData>
    <row r="1" spans="1:13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30" customHeight="1" x14ac:dyDescent="0.2">
      <c r="A4" s="87" t="s">
        <v>291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30" customHeight="1" x14ac:dyDescent="0.2">
      <c r="A5" s="77" t="s">
        <v>164</v>
      </c>
      <c r="C5" s="77" t="s">
        <v>173</v>
      </c>
      <c r="D5" s="77"/>
      <c r="E5" s="77"/>
      <c r="F5" s="77"/>
      <c r="G5" s="77"/>
      <c r="I5" s="77" t="s">
        <v>174</v>
      </c>
      <c r="J5" s="77"/>
      <c r="K5" s="77"/>
      <c r="L5" s="77"/>
      <c r="M5" s="77"/>
    </row>
    <row r="6" spans="1:13" ht="30" customHeight="1" x14ac:dyDescent="0.2">
      <c r="A6" s="77"/>
      <c r="C6" s="11" t="s">
        <v>289</v>
      </c>
      <c r="D6" s="2"/>
      <c r="E6" s="11" t="s">
        <v>269</v>
      </c>
      <c r="F6" s="2"/>
      <c r="G6" s="11" t="s">
        <v>290</v>
      </c>
      <c r="I6" s="11" t="s">
        <v>289</v>
      </c>
      <c r="J6" s="2"/>
      <c r="K6" s="11" t="s">
        <v>269</v>
      </c>
      <c r="L6" s="2"/>
      <c r="M6" s="11" t="s">
        <v>290</v>
      </c>
    </row>
    <row r="7" spans="1:13" ht="30" customHeight="1" x14ac:dyDescent="0.2">
      <c r="A7" s="4" t="s">
        <v>159</v>
      </c>
      <c r="C7" s="19">
        <v>21314</v>
      </c>
      <c r="D7" s="18"/>
      <c r="E7" s="19">
        <v>0</v>
      </c>
      <c r="F7" s="18"/>
      <c r="G7" s="19">
        <v>21314</v>
      </c>
      <c r="H7" s="18"/>
      <c r="I7" s="19">
        <v>993093</v>
      </c>
      <c r="J7" s="18"/>
      <c r="K7" s="19">
        <v>0</v>
      </c>
      <c r="L7" s="18"/>
      <c r="M7" s="19">
        <v>993093</v>
      </c>
    </row>
    <row r="8" spans="1:13" ht="30" customHeight="1" x14ac:dyDescent="0.2">
      <c r="A8" s="6" t="s">
        <v>160</v>
      </c>
      <c r="C8" s="20">
        <v>134523</v>
      </c>
      <c r="D8" s="18"/>
      <c r="E8" s="20">
        <v>0</v>
      </c>
      <c r="F8" s="18"/>
      <c r="G8" s="20">
        <v>134523</v>
      </c>
      <c r="H8" s="18"/>
      <c r="I8" s="20">
        <v>16753517894</v>
      </c>
      <c r="J8" s="18"/>
      <c r="K8" s="20">
        <v>0</v>
      </c>
      <c r="L8" s="18"/>
      <c r="M8" s="20">
        <v>16753517894</v>
      </c>
    </row>
    <row r="9" spans="1:13" ht="30" customHeight="1" x14ac:dyDescent="0.2">
      <c r="A9" s="6" t="s">
        <v>261</v>
      </c>
      <c r="C9" s="20">
        <v>0</v>
      </c>
      <c r="D9" s="18"/>
      <c r="E9" s="20">
        <v>0</v>
      </c>
      <c r="F9" s="18"/>
      <c r="G9" s="20">
        <v>0</v>
      </c>
      <c r="H9" s="18"/>
      <c r="I9" s="20">
        <v>2242</v>
      </c>
      <c r="J9" s="18"/>
      <c r="K9" s="20">
        <v>0</v>
      </c>
      <c r="L9" s="18"/>
      <c r="M9" s="20">
        <v>2242</v>
      </c>
    </row>
    <row r="10" spans="1:13" ht="30" customHeight="1" x14ac:dyDescent="0.2">
      <c r="A10" s="6" t="s">
        <v>161</v>
      </c>
      <c r="C10" s="20">
        <v>22755</v>
      </c>
      <c r="D10" s="18"/>
      <c r="E10" s="20">
        <v>0</v>
      </c>
      <c r="F10" s="18"/>
      <c r="G10" s="20">
        <v>22755</v>
      </c>
      <c r="H10" s="18"/>
      <c r="I10" s="20">
        <v>548085</v>
      </c>
      <c r="J10" s="18"/>
      <c r="K10" s="20">
        <v>0</v>
      </c>
      <c r="L10" s="18"/>
      <c r="M10" s="20">
        <v>548085</v>
      </c>
    </row>
    <row r="11" spans="1:13" ht="30" customHeight="1" x14ac:dyDescent="0.2">
      <c r="A11" s="6" t="s">
        <v>162</v>
      </c>
      <c r="C11" s="20">
        <v>14636</v>
      </c>
      <c r="D11" s="18"/>
      <c r="E11" s="20">
        <v>0</v>
      </c>
      <c r="F11" s="18"/>
      <c r="G11" s="20">
        <v>14636</v>
      </c>
      <c r="H11" s="18"/>
      <c r="I11" s="20">
        <v>2079618503</v>
      </c>
      <c r="J11" s="18"/>
      <c r="K11" s="20">
        <v>0</v>
      </c>
      <c r="L11" s="18"/>
      <c r="M11" s="20">
        <v>2079618503</v>
      </c>
    </row>
    <row r="12" spans="1:13" ht="30" customHeight="1" x14ac:dyDescent="0.2">
      <c r="A12" s="12"/>
      <c r="C12" s="16">
        <f>SUM(C7:C11)</f>
        <v>193228</v>
      </c>
      <c r="D12" s="17"/>
      <c r="E12" s="16">
        <v>0</v>
      </c>
      <c r="F12" s="17"/>
      <c r="G12" s="16">
        <f>SUM(G7:G11)</f>
        <v>193228</v>
      </c>
      <c r="H12" s="17"/>
      <c r="I12" s="16">
        <f>SUM(I7:I11)</f>
        <v>18834679817</v>
      </c>
      <c r="J12" s="17"/>
      <c r="K12" s="16">
        <v>0</v>
      </c>
      <c r="L12" s="17"/>
      <c r="M12" s="16">
        <f>SUM(M7:M11)</f>
        <v>18834679817</v>
      </c>
    </row>
  </sheetData>
  <mergeCells count="8">
    <mergeCell ref="A1:M1"/>
    <mergeCell ref="A2:M2"/>
    <mergeCell ref="A3:M3"/>
    <mergeCell ref="A5:A6"/>
    <mergeCell ref="C5:G5"/>
    <mergeCell ref="I5:M5"/>
    <mergeCell ref="A4:J4"/>
    <mergeCell ref="K4:M4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83"/>
  <sheetViews>
    <sheetView rightToLeft="1" tabSelected="1" topLeftCell="A72" workbookViewId="0">
      <selection activeCell="A81" sqref="A7:XFD81"/>
    </sheetView>
  </sheetViews>
  <sheetFormatPr defaultRowHeight="30" customHeight="1" x14ac:dyDescent="0.2"/>
  <cols>
    <col min="1" max="2" width="2.5703125" style="114" customWidth="1"/>
    <col min="3" max="3" width="25" style="114" customWidth="1"/>
    <col min="4" max="5" width="1.28515625" style="114" customWidth="1"/>
    <col min="6" max="6" width="11.7109375" style="114" customWidth="1"/>
    <col min="7" max="7" width="1.28515625" style="114" customWidth="1"/>
    <col min="8" max="8" width="19.7109375" style="114" customWidth="1"/>
    <col min="9" max="9" width="1.28515625" style="114" customWidth="1"/>
    <col min="10" max="10" width="18.7109375" style="114" customWidth="1"/>
    <col min="11" max="11" width="1.28515625" style="114" customWidth="1"/>
    <col min="12" max="12" width="13" style="114" customWidth="1"/>
    <col min="13" max="13" width="1.28515625" style="114" customWidth="1"/>
    <col min="14" max="14" width="19.5703125" style="114" customWidth="1"/>
    <col min="15" max="15" width="1.28515625" style="114" customWidth="1"/>
    <col min="16" max="16" width="14.5703125" style="127" customWidth="1"/>
    <col min="17" max="17" width="1.28515625" style="114" customWidth="1"/>
    <col min="18" max="18" width="19.28515625" style="114" customWidth="1"/>
    <col min="19" max="19" width="1.28515625" style="114" customWidth="1"/>
    <col min="20" max="20" width="15.5703125" style="114" customWidth="1"/>
    <col min="21" max="21" width="1.28515625" style="114" customWidth="1"/>
    <col min="22" max="22" width="10.5703125" style="114" customWidth="1"/>
    <col min="23" max="23" width="1.28515625" style="114" customWidth="1"/>
    <col min="24" max="24" width="17.85546875" style="114" customWidth="1"/>
    <col min="25" max="25" width="1.28515625" style="114" customWidth="1"/>
    <col min="26" max="26" width="18.5703125" style="114" customWidth="1"/>
    <col min="27" max="27" width="1.28515625" style="114" customWidth="1"/>
    <col min="28" max="28" width="15.5703125" style="114" customWidth="1"/>
    <col min="29" max="29" width="0.28515625" style="114" customWidth="1"/>
    <col min="30" max="16384" width="9.140625" style="114"/>
  </cols>
  <sheetData>
    <row r="1" spans="1:28" s="113" customFormat="1" ht="30" customHeight="1" x14ac:dyDescent="0.2">
      <c r="A1" s="99" t="s">
        <v>342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s="113" customFormat="1" ht="30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28" s="113" customFormat="1" ht="30" customHeight="1" x14ac:dyDescent="0.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1:28" ht="30" customHeight="1" x14ac:dyDescent="0.2">
      <c r="A4" s="87" t="s">
        <v>350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28" ht="30" customHeight="1" x14ac:dyDescent="0.2">
      <c r="A5" s="87" t="s">
        <v>351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28" ht="30" customHeight="1" x14ac:dyDescent="0.2">
      <c r="F6" s="100" t="s">
        <v>3</v>
      </c>
      <c r="G6" s="100"/>
      <c r="H6" s="100"/>
      <c r="I6" s="100"/>
      <c r="J6" s="100"/>
      <c r="L6" s="100" t="s">
        <v>4</v>
      </c>
      <c r="M6" s="100"/>
      <c r="N6" s="100"/>
      <c r="O6" s="100"/>
      <c r="P6" s="100"/>
      <c r="Q6" s="100"/>
      <c r="R6" s="100"/>
      <c r="T6" s="100" t="s">
        <v>5</v>
      </c>
      <c r="U6" s="100"/>
      <c r="V6" s="100"/>
      <c r="W6" s="100"/>
      <c r="X6" s="100"/>
      <c r="Y6" s="100"/>
      <c r="Z6" s="100"/>
      <c r="AA6" s="100"/>
      <c r="AB6" s="100"/>
    </row>
    <row r="7" spans="1:28" ht="30" customHeight="1" x14ac:dyDescent="0.2">
      <c r="A7" s="112" t="s">
        <v>8</v>
      </c>
      <c r="B7" s="112"/>
      <c r="C7" s="112"/>
      <c r="E7" s="112" t="s">
        <v>9</v>
      </c>
      <c r="F7" s="112"/>
      <c r="G7" s="115"/>
      <c r="H7" s="108" t="s">
        <v>10</v>
      </c>
      <c r="I7" s="115"/>
      <c r="J7" s="108" t="s">
        <v>11</v>
      </c>
      <c r="L7" s="104" t="s">
        <v>6</v>
      </c>
      <c r="M7" s="104"/>
      <c r="N7" s="104"/>
      <c r="O7" s="115"/>
      <c r="P7" s="104" t="s">
        <v>7</v>
      </c>
      <c r="Q7" s="104"/>
      <c r="R7" s="104"/>
      <c r="T7" s="108" t="s">
        <v>9</v>
      </c>
      <c r="U7" s="115"/>
      <c r="V7" s="110" t="s">
        <v>13</v>
      </c>
      <c r="W7" s="115"/>
      <c r="X7" s="108" t="s">
        <v>10</v>
      </c>
      <c r="Y7" s="115"/>
      <c r="Z7" s="108" t="s">
        <v>11</v>
      </c>
      <c r="AA7" s="115"/>
      <c r="AB7" s="110" t="s">
        <v>14</v>
      </c>
    </row>
    <row r="8" spans="1:28" ht="30" customHeight="1" x14ac:dyDescent="0.2">
      <c r="A8" s="109"/>
      <c r="B8" s="109"/>
      <c r="C8" s="109"/>
      <c r="E8" s="109"/>
      <c r="F8" s="109"/>
      <c r="H8" s="109"/>
      <c r="J8" s="109"/>
      <c r="L8" s="105" t="s">
        <v>9</v>
      </c>
      <c r="M8" s="115"/>
      <c r="N8" s="105" t="s">
        <v>10</v>
      </c>
      <c r="P8" s="107" t="s">
        <v>9</v>
      </c>
      <c r="Q8" s="115"/>
      <c r="R8" s="105" t="s">
        <v>12</v>
      </c>
      <c r="T8" s="109"/>
      <c r="V8" s="111"/>
      <c r="X8" s="109"/>
      <c r="Z8" s="109"/>
      <c r="AB8" s="111"/>
    </row>
    <row r="9" spans="1:28" ht="30" customHeight="1" x14ac:dyDescent="0.2">
      <c r="A9" s="116" t="s">
        <v>15</v>
      </c>
      <c r="B9" s="116"/>
      <c r="C9" s="116"/>
      <c r="E9" s="117">
        <v>1800000</v>
      </c>
      <c r="F9" s="117"/>
      <c r="H9" s="118">
        <v>10071136225</v>
      </c>
      <c r="J9" s="118">
        <v>10073702700</v>
      </c>
      <c r="L9" s="118">
        <v>0</v>
      </c>
      <c r="N9" s="118">
        <v>0</v>
      </c>
      <c r="P9" s="119">
        <v>-1800000</v>
      </c>
      <c r="R9" s="118">
        <v>10915369071</v>
      </c>
      <c r="T9" s="118">
        <v>0</v>
      </c>
      <c r="V9" s="118">
        <v>0</v>
      </c>
      <c r="X9" s="118">
        <v>0</v>
      </c>
      <c r="Z9" s="118">
        <v>0</v>
      </c>
      <c r="AB9" s="120">
        <v>0</v>
      </c>
    </row>
    <row r="10" spans="1:28" ht="30" customHeight="1" x14ac:dyDescent="0.2">
      <c r="A10" s="121" t="s">
        <v>17</v>
      </c>
      <c r="B10" s="121"/>
      <c r="C10" s="121"/>
      <c r="E10" s="122">
        <v>5226168</v>
      </c>
      <c r="F10" s="122"/>
      <c r="H10" s="123">
        <v>4266589881</v>
      </c>
      <c r="J10" s="123">
        <v>4446323744.7407398</v>
      </c>
      <c r="L10" s="123">
        <v>174143688</v>
      </c>
      <c r="N10" s="123">
        <v>86571967749</v>
      </c>
      <c r="P10" s="124">
        <v>0</v>
      </c>
      <c r="R10" s="123">
        <v>0</v>
      </c>
      <c r="T10" s="123">
        <v>179369856</v>
      </c>
      <c r="V10" s="123">
        <v>361</v>
      </c>
      <c r="X10" s="123">
        <v>90838557630</v>
      </c>
      <c r="Z10" s="123">
        <v>64735844242.610901</v>
      </c>
      <c r="AB10" s="125">
        <v>1.42</v>
      </c>
    </row>
    <row r="11" spans="1:28" ht="30" customHeight="1" x14ac:dyDescent="0.2">
      <c r="A11" s="121" t="s">
        <v>18</v>
      </c>
      <c r="B11" s="121"/>
      <c r="C11" s="121"/>
      <c r="E11" s="122">
        <v>154178269</v>
      </c>
      <c r="F11" s="122"/>
      <c r="H11" s="123">
        <v>223663227551</v>
      </c>
      <c r="J11" s="123">
        <v>243225061471.22699</v>
      </c>
      <c r="L11" s="123">
        <v>64000000</v>
      </c>
      <c r="N11" s="123">
        <v>101668202534</v>
      </c>
      <c r="P11" s="124">
        <v>0</v>
      </c>
      <c r="R11" s="123">
        <v>0</v>
      </c>
      <c r="T11" s="123">
        <v>218178269</v>
      </c>
      <c r="V11" s="123">
        <v>1738</v>
      </c>
      <c r="X11" s="123">
        <v>325331430085</v>
      </c>
      <c r="Z11" s="123">
        <v>376937628224.44397</v>
      </c>
      <c r="AB11" s="125">
        <v>8.26</v>
      </c>
    </row>
    <row r="12" spans="1:28" ht="30" customHeight="1" x14ac:dyDescent="0.2">
      <c r="A12" s="121" t="s">
        <v>19</v>
      </c>
      <c r="B12" s="121"/>
      <c r="C12" s="121"/>
      <c r="E12" s="122">
        <v>12500000</v>
      </c>
      <c r="F12" s="122"/>
      <c r="H12" s="123">
        <v>36134654253</v>
      </c>
      <c r="J12" s="123">
        <v>37798751250</v>
      </c>
      <c r="L12" s="123">
        <v>0</v>
      </c>
      <c r="N12" s="123">
        <v>0</v>
      </c>
      <c r="P12" s="124">
        <v>-12500000</v>
      </c>
      <c r="R12" s="123">
        <v>37907334485</v>
      </c>
      <c r="T12" s="123">
        <v>0</v>
      </c>
      <c r="V12" s="123">
        <v>0</v>
      </c>
      <c r="X12" s="123">
        <v>0</v>
      </c>
      <c r="Z12" s="123">
        <v>0</v>
      </c>
      <c r="AB12" s="125">
        <v>0</v>
      </c>
    </row>
    <row r="13" spans="1:28" ht="30" customHeight="1" x14ac:dyDescent="0.2">
      <c r="A13" s="121" t="s">
        <v>20</v>
      </c>
      <c r="B13" s="121"/>
      <c r="C13" s="121"/>
      <c r="E13" s="122">
        <v>16997809</v>
      </c>
      <c r="F13" s="122"/>
      <c r="H13" s="123">
        <v>7793225329</v>
      </c>
      <c r="J13" s="123">
        <v>7671089104.5482998</v>
      </c>
      <c r="L13" s="123">
        <v>100000000</v>
      </c>
      <c r="N13" s="123">
        <v>62057534746</v>
      </c>
      <c r="P13" s="124">
        <v>-116997808</v>
      </c>
      <c r="R13" s="123">
        <v>72859068145</v>
      </c>
      <c r="T13" s="123">
        <v>1</v>
      </c>
      <c r="V13" s="123">
        <v>611</v>
      </c>
      <c r="X13" s="123">
        <v>597</v>
      </c>
      <c r="Z13" s="123">
        <v>607.36455000000001</v>
      </c>
      <c r="AB13" s="125">
        <v>0</v>
      </c>
    </row>
    <row r="14" spans="1:28" ht="30" customHeight="1" x14ac:dyDescent="0.2">
      <c r="A14" s="121" t="s">
        <v>21</v>
      </c>
      <c r="B14" s="121"/>
      <c r="C14" s="121"/>
      <c r="E14" s="122">
        <v>1750000</v>
      </c>
      <c r="F14" s="122"/>
      <c r="H14" s="123">
        <v>3941075250</v>
      </c>
      <c r="J14" s="123">
        <v>5103949725</v>
      </c>
      <c r="L14" s="123">
        <v>4000000</v>
      </c>
      <c r="N14" s="123">
        <v>16006119782</v>
      </c>
      <c r="P14" s="124">
        <v>0</v>
      </c>
      <c r="R14" s="123">
        <v>0</v>
      </c>
      <c r="T14" s="123">
        <v>5750000</v>
      </c>
      <c r="V14" s="123">
        <v>3475</v>
      </c>
      <c r="X14" s="123">
        <v>19947195032</v>
      </c>
      <c r="Z14" s="123">
        <v>19862361562.5</v>
      </c>
      <c r="AB14" s="125">
        <v>0.44</v>
      </c>
    </row>
    <row r="15" spans="1:28" ht="30" customHeight="1" x14ac:dyDescent="0.2">
      <c r="A15" s="121" t="s">
        <v>22</v>
      </c>
      <c r="B15" s="121"/>
      <c r="C15" s="121"/>
      <c r="E15" s="122">
        <v>5000000</v>
      </c>
      <c r="F15" s="122"/>
      <c r="H15" s="123">
        <v>12103021133</v>
      </c>
      <c r="J15" s="123">
        <v>13787473500</v>
      </c>
      <c r="L15" s="123">
        <v>11599999</v>
      </c>
      <c r="N15" s="123">
        <v>35659858253</v>
      </c>
      <c r="P15" s="124">
        <v>-13000000</v>
      </c>
      <c r="R15" s="123">
        <v>35769457290</v>
      </c>
      <c r="T15" s="123">
        <v>3599999</v>
      </c>
      <c r="V15" s="123">
        <v>3606</v>
      </c>
      <c r="X15" s="123">
        <v>12758625720</v>
      </c>
      <c r="Z15" s="123">
        <v>12904355895.4557</v>
      </c>
      <c r="AB15" s="125">
        <v>0.28000000000000003</v>
      </c>
    </row>
    <row r="16" spans="1:28" ht="30" customHeight="1" x14ac:dyDescent="0.2">
      <c r="A16" s="121" t="s">
        <v>23</v>
      </c>
      <c r="B16" s="121"/>
      <c r="C16" s="121"/>
      <c r="E16" s="122">
        <v>24000000</v>
      </c>
      <c r="F16" s="122"/>
      <c r="H16" s="123">
        <v>14085058498</v>
      </c>
      <c r="J16" s="123">
        <v>14982321600</v>
      </c>
      <c r="L16" s="123">
        <v>46000000</v>
      </c>
      <c r="N16" s="123">
        <f>X16-H16</f>
        <v>27929894448</v>
      </c>
      <c r="P16" s="124">
        <v>0</v>
      </c>
      <c r="R16" s="123">
        <v>0</v>
      </c>
      <c r="T16" s="123">
        <v>70000000</v>
      </c>
      <c r="V16" s="123">
        <v>582</v>
      </c>
      <c r="X16" s="123">
        <v>42014952946</v>
      </c>
      <c r="Z16" s="123">
        <v>40497597000</v>
      </c>
      <c r="AB16" s="125">
        <v>0.89</v>
      </c>
    </row>
    <row r="17" spans="1:28" ht="30" customHeight="1" x14ac:dyDescent="0.2">
      <c r="A17" s="121" t="s">
        <v>24</v>
      </c>
      <c r="B17" s="121"/>
      <c r="C17" s="121"/>
      <c r="E17" s="122">
        <v>119652</v>
      </c>
      <c r="F17" s="122"/>
      <c r="H17" s="123">
        <v>221678888</v>
      </c>
      <c r="J17" s="123">
        <v>259408293.9786</v>
      </c>
      <c r="L17" s="123">
        <v>0</v>
      </c>
      <c r="N17" s="123">
        <v>0</v>
      </c>
      <c r="P17" s="124">
        <v>-119652</v>
      </c>
      <c r="R17" s="123">
        <v>265117418</v>
      </c>
      <c r="T17" s="123">
        <v>0</v>
      </c>
      <c r="V17" s="123">
        <v>0</v>
      </c>
      <c r="X17" s="123">
        <v>0</v>
      </c>
      <c r="Z17" s="123">
        <v>0</v>
      </c>
      <c r="AB17" s="125">
        <v>0</v>
      </c>
    </row>
    <row r="18" spans="1:28" ht="30" customHeight="1" x14ac:dyDescent="0.2">
      <c r="A18" s="121" t="s">
        <v>25</v>
      </c>
      <c r="B18" s="121"/>
      <c r="C18" s="121"/>
      <c r="E18" s="122">
        <v>50704711</v>
      </c>
      <c r="F18" s="122"/>
      <c r="H18" s="123">
        <v>108768840592</v>
      </c>
      <c r="J18" s="123">
        <v>138557896398.293</v>
      </c>
      <c r="L18" s="123">
        <v>2000000</v>
      </c>
      <c r="N18" s="123">
        <v>5931098929</v>
      </c>
      <c r="P18" s="124">
        <v>-51504711</v>
      </c>
      <c r="R18" s="123">
        <v>134811831801</v>
      </c>
      <c r="T18" s="123">
        <v>1200000</v>
      </c>
      <c r="V18" s="123">
        <v>3019</v>
      </c>
      <c r="X18" s="123">
        <v>3558659359</v>
      </c>
      <c r="Z18" s="123">
        <v>3601244340</v>
      </c>
      <c r="AB18" s="125">
        <v>0.08</v>
      </c>
    </row>
    <row r="19" spans="1:28" ht="30" customHeight="1" x14ac:dyDescent="0.2">
      <c r="A19" s="121" t="s">
        <v>26</v>
      </c>
      <c r="B19" s="121"/>
      <c r="C19" s="121"/>
      <c r="E19" s="122">
        <v>19200000</v>
      </c>
      <c r="F19" s="122"/>
      <c r="H19" s="123">
        <v>11549908166</v>
      </c>
      <c r="J19" s="123">
        <v>12157629120</v>
      </c>
      <c r="L19" s="123">
        <v>6800000</v>
      </c>
      <c r="N19" s="123">
        <v>4914156017</v>
      </c>
      <c r="P19" s="124">
        <v>-26000000</v>
      </c>
      <c r="R19" s="123">
        <v>17644387746</v>
      </c>
      <c r="T19" s="123">
        <v>0</v>
      </c>
      <c r="V19" s="123">
        <v>0</v>
      </c>
      <c r="X19" s="123">
        <v>0</v>
      </c>
      <c r="Z19" s="123">
        <v>0</v>
      </c>
      <c r="AB19" s="125">
        <v>0</v>
      </c>
    </row>
    <row r="20" spans="1:28" ht="30" customHeight="1" x14ac:dyDescent="0.2">
      <c r="A20" s="121" t="s">
        <v>27</v>
      </c>
      <c r="B20" s="121"/>
      <c r="C20" s="121"/>
      <c r="E20" s="122">
        <v>54100000</v>
      </c>
      <c r="F20" s="122"/>
      <c r="H20" s="123">
        <v>110635673379</v>
      </c>
      <c r="J20" s="123">
        <v>156548063655</v>
      </c>
      <c r="L20" s="123">
        <v>30599984</v>
      </c>
      <c r="N20" s="123">
        <v>82811735218</v>
      </c>
      <c r="P20" s="124">
        <v>-56099999</v>
      </c>
      <c r="R20" s="123">
        <v>146595856929</v>
      </c>
      <c r="T20" s="123">
        <v>28599985</v>
      </c>
      <c r="V20" s="123">
        <v>2615</v>
      </c>
      <c r="X20" s="123">
        <v>77200534930</v>
      </c>
      <c r="Z20" s="123">
        <v>74343966458.388702</v>
      </c>
      <c r="AB20" s="125">
        <v>1.63</v>
      </c>
    </row>
    <row r="21" spans="1:28" ht="30" customHeight="1" x14ac:dyDescent="0.2">
      <c r="A21" s="121" t="s">
        <v>28</v>
      </c>
      <c r="B21" s="121"/>
      <c r="C21" s="121"/>
      <c r="E21" s="122">
        <v>56394921</v>
      </c>
      <c r="F21" s="122"/>
      <c r="H21" s="123">
        <v>148463781858</v>
      </c>
      <c r="J21" s="123">
        <v>176194603744.617</v>
      </c>
      <c r="L21" s="123">
        <v>57599983</v>
      </c>
      <c r="N21" s="123">
        <v>221105001009</v>
      </c>
      <c r="P21" s="124">
        <v>-8800000</v>
      </c>
      <c r="R21" s="123">
        <v>36450620790</v>
      </c>
      <c r="T21" s="123">
        <v>105194904</v>
      </c>
      <c r="V21" s="123">
        <v>4372</v>
      </c>
      <c r="X21" s="123">
        <v>342097536797</v>
      </c>
      <c r="Z21" s="123">
        <v>457175643172.28601</v>
      </c>
      <c r="AB21" s="125">
        <v>10.01</v>
      </c>
    </row>
    <row r="22" spans="1:28" ht="30" customHeight="1" x14ac:dyDescent="0.2">
      <c r="A22" s="121" t="s">
        <v>29</v>
      </c>
      <c r="B22" s="121"/>
      <c r="C22" s="121"/>
      <c r="E22" s="122">
        <v>900000</v>
      </c>
      <c r="F22" s="122"/>
      <c r="H22" s="123">
        <v>48676217101</v>
      </c>
      <c r="J22" s="123">
        <v>45904234950</v>
      </c>
      <c r="L22" s="123">
        <v>0</v>
      </c>
      <c r="N22" s="123">
        <v>0</v>
      </c>
      <c r="P22" s="124">
        <v>-900000</v>
      </c>
      <c r="R22" s="123">
        <v>60277208016</v>
      </c>
      <c r="T22" s="123">
        <v>0</v>
      </c>
      <c r="V22" s="123">
        <v>0</v>
      </c>
      <c r="X22" s="123">
        <v>0</v>
      </c>
      <c r="Z22" s="123">
        <v>0</v>
      </c>
      <c r="AB22" s="125">
        <v>0</v>
      </c>
    </row>
    <row r="23" spans="1:28" ht="30" customHeight="1" x14ac:dyDescent="0.2">
      <c r="A23" s="121" t="s">
        <v>30</v>
      </c>
      <c r="B23" s="121"/>
      <c r="C23" s="121"/>
      <c r="E23" s="122">
        <v>1562500</v>
      </c>
      <c r="F23" s="122"/>
      <c r="H23" s="123">
        <v>3855059721</v>
      </c>
      <c r="J23" s="123">
        <v>5428444921.875</v>
      </c>
      <c r="L23" s="123">
        <v>342500</v>
      </c>
      <c r="N23" s="123">
        <v>0</v>
      </c>
      <c r="P23" s="124">
        <v>0</v>
      </c>
      <c r="R23" s="123">
        <v>0</v>
      </c>
      <c r="T23" s="123">
        <v>1905000</v>
      </c>
      <c r="V23" s="123">
        <v>2541</v>
      </c>
      <c r="X23" s="123">
        <v>3198369721</v>
      </c>
      <c r="Z23" s="123">
        <v>4811803400.25</v>
      </c>
      <c r="AB23" s="125">
        <v>0.11</v>
      </c>
    </row>
    <row r="24" spans="1:28" ht="30" customHeight="1" x14ac:dyDescent="0.2">
      <c r="A24" s="121" t="s">
        <v>31</v>
      </c>
      <c r="B24" s="121"/>
      <c r="C24" s="121"/>
      <c r="E24" s="122">
        <v>1000000</v>
      </c>
      <c r="F24" s="122"/>
      <c r="H24" s="123">
        <v>9348667463</v>
      </c>
      <c r="J24" s="123">
        <v>9542880000</v>
      </c>
      <c r="L24" s="123">
        <v>0</v>
      </c>
      <c r="N24" s="123">
        <v>0</v>
      </c>
      <c r="P24" s="124">
        <v>-1000000</v>
      </c>
      <c r="R24" s="123">
        <v>9805309244</v>
      </c>
      <c r="T24" s="123">
        <v>0</v>
      </c>
      <c r="V24" s="123">
        <v>0</v>
      </c>
      <c r="X24" s="123">
        <v>0</v>
      </c>
      <c r="Z24" s="123">
        <v>0</v>
      </c>
      <c r="AB24" s="125">
        <v>0</v>
      </c>
    </row>
    <row r="25" spans="1:28" ht="30" customHeight="1" x14ac:dyDescent="0.2">
      <c r="A25" s="121" t="s">
        <v>32</v>
      </c>
      <c r="B25" s="121"/>
      <c r="C25" s="121"/>
      <c r="E25" s="122">
        <v>1</v>
      </c>
      <c r="F25" s="122"/>
      <c r="H25" s="123">
        <v>2063</v>
      </c>
      <c r="J25" s="123">
        <v>2453.3154</v>
      </c>
      <c r="L25" s="123">
        <v>27199980</v>
      </c>
      <c r="N25" s="123">
        <v>77965605056</v>
      </c>
      <c r="P25" s="124">
        <v>0</v>
      </c>
      <c r="R25" s="123">
        <v>0</v>
      </c>
      <c r="T25" s="123">
        <v>27199981</v>
      </c>
      <c r="V25" s="123">
        <v>2757</v>
      </c>
      <c r="X25" s="123">
        <v>77965607119</v>
      </c>
      <c r="Z25" s="123">
        <v>74544155048.678802</v>
      </c>
      <c r="AB25" s="125">
        <v>1.63</v>
      </c>
    </row>
    <row r="26" spans="1:28" ht="30" customHeight="1" x14ac:dyDescent="0.2">
      <c r="A26" s="121" t="s">
        <v>33</v>
      </c>
      <c r="B26" s="121"/>
      <c r="C26" s="121"/>
      <c r="E26" s="122">
        <v>4928264</v>
      </c>
      <c r="F26" s="122"/>
      <c r="H26" s="123">
        <v>95699817170</v>
      </c>
      <c r="J26" s="123">
        <v>95676314394.276001</v>
      </c>
      <c r="L26" s="123">
        <v>2862997</v>
      </c>
      <c r="N26" s="123">
        <v>61603643074</v>
      </c>
      <c r="P26" s="124">
        <v>-928264</v>
      </c>
      <c r="R26" s="123">
        <v>20715531795</v>
      </c>
      <c r="T26" s="123">
        <v>6862997</v>
      </c>
      <c r="V26" s="123">
        <v>21500</v>
      </c>
      <c r="X26" s="123">
        <v>139036921069</v>
      </c>
      <c r="Z26" s="123">
        <v>146676486608.77499</v>
      </c>
      <c r="AB26" s="125">
        <v>3.21</v>
      </c>
    </row>
    <row r="27" spans="1:28" ht="30" customHeight="1" x14ac:dyDescent="0.2">
      <c r="A27" s="121" t="s">
        <v>34</v>
      </c>
      <c r="B27" s="121"/>
      <c r="C27" s="121"/>
      <c r="E27" s="122">
        <v>3541176</v>
      </c>
      <c r="F27" s="122"/>
      <c r="H27" s="123">
        <v>17729083316</v>
      </c>
      <c r="J27" s="123">
        <v>16005921994.7316</v>
      </c>
      <c r="L27" s="123">
        <v>0</v>
      </c>
      <c r="N27" s="123">
        <v>0</v>
      </c>
      <c r="P27" s="124">
        <v>-3541176</v>
      </c>
      <c r="R27" s="123">
        <v>16853129611</v>
      </c>
      <c r="T27" s="123">
        <v>0</v>
      </c>
      <c r="V27" s="123">
        <v>0</v>
      </c>
      <c r="X27" s="123">
        <v>0</v>
      </c>
      <c r="Z27" s="123">
        <v>0</v>
      </c>
      <c r="AB27" s="125">
        <v>0</v>
      </c>
    </row>
    <row r="28" spans="1:28" ht="30" customHeight="1" x14ac:dyDescent="0.2">
      <c r="A28" s="121" t="s">
        <v>35</v>
      </c>
      <c r="B28" s="121"/>
      <c r="C28" s="121"/>
      <c r="E28" s="122">
        <v>554</v>
      </c>
      <c r="F28" s="122"/>
      <c r="H28" s="123">
        <v>5495124</v>
      </c>
      <c r="J28" s="123">
        <v>7401457.7280000001</v>
      </c>
      <c r="L28" s="123">
        <v>0</v>
      </c>
      <c r="N28" s="123">
        <v>0</v>
      </c>
      <c r="P28" s="124">
        <v>0</v>
      </c>
      <c r="R28" s="123">
        <v>0</v>
      </c>
      <c r="T28" s="123">
        <v>554</v>
      </c>
      <c r="V28" s="123">
        <v>16320</v>
      </c>
      <c r="X28" s="123">
        <v>5495124</v>
      </c>
      <c r="Z28" s="123">
        <v>8987484.3839999996</v>
      </c>
      <c r="AB28" s="125">
        <v>0</v>
      </c>
    </row>
    <row r="29" spans="1:28" ht="30" customHeight="1" x14ac:dyDescent="0.2">
      <c r="A29" s="121" t="s">
        <v>36</v>
      </c>
      <c r="B29" s="121"/>
      <c r="C29" s="121"/>
      <c r="E29" s="122">
        <v>35800</v>
      </c>
      <c r="F29" s="122"/>
      <c r="H29" s="106">
        <v>1910079811.031528</v>
      </c>
      <c r="J29" s="123">
        <v>1911021363</v>
      </c>
      <c r="L29" s="123">
        <v>0</v>
      </c>
      <c r="N29" s="123">
        <v>0</v>
      </c>
      <c r="P29" s="124">
        <v>0</v>
      </c>
      <c r="R29" s="123">
        <v>0</v>
      </c>
      <c r="T29" s="123">
        <f>E29</f>
        <v>35800</v>
      </c>
      <c r="V29" s="123">
        <v>55250</v>
      </c>
      <c r="X29" s="123">
        <f>H29</f>
        <v>1910079811.031528</v>
      </c>
      <c r="Z29" s="123">
        <v>1966181198</v>
      </c>
      <c r="AB29" s="125">
        <v>0.04</v>
      </c>
    </row>
    <row r="30" spans="1:28" ht="30" customHeight="1" x14ac:dyDescent="0.2">
      <c r="A30" s="121" t="s">
        <v>37</v>
      </c>
      <c r="B30" s="121"/>
      <c r="C30" s="121"/>
      <c r="E30" s="122">
        <v>1821677</v>
      </c>
      <c r="F30" s="122"/>
      <c r="H30" s="123">
        <v>11285976897</v>
      </c>
      <c r="J30" s="123">
        <v>10865028131.1</v>
      </c>
      <c r="L30" s="123">
        <v>0</v>
      </c>
      <c r="N30" s="123">
        <v>0</v>
      </c>
      <c r="P30" s="124">
        <v>-1821677</v>
      </c>
      <c r="R30" s="123">
        <v>10575294130</v>
      </c>
      <c r="T30" s="123">
        <v>0</v>
      </c>
      <c r="V30" s="123">
        <v>0</v>
      </c>
      <c r="X30" s="123">
        <v>0</v>
      </c>
      <c r="Z30" s="123">
        <v>0</v>
      </c>
      <c r="AB30" s="125">
        <v>0</v>
      </c>
    </row>
    <row r="31" spans="1:28" ht="30" customHeight="1" x14ac:dyDescent="0.2">
      <c r="A31" s="121" t="s">
        <v>38</v>
      </c>
      <c r="B31" s="121"/>
      <c r="C31" s="121"/>
      <c r="E31" s="122">
        <v>200000</v>
      </c>
      <c r="F31" s="122"/>
      <c r="H31" s="123">
        <v>1121016960</v>
      </c>
      <c r="J31" s="123">
        <v>1353896100</v>
      </c>
      <c r="L31" s="123">
        <v>0</v>
      </c>
      <c r="N31" s="123">
        <v>0</v>
      </c>
      <c r="P31" s="124">
        <v>0</v>
      </c>
      <c r="R31" s="123">
        <v>0</v>
      </c>
      <c r="T31" s="123">
        <v>200000</v>
      </c>
      <c r="V31" s="123">
        <v>7440</v>
      </c>
      <c r="X31" s="123">
        <v>1121016960</v>
      </c>
      <c r="Z31" s="123">
        <v>1479146400</v>
      </c>
      <c r="AB31" s="125">
        <v>0.03</v>
      </c>
    </row>
    <row r="32" spans="1:28" ht="30" customHeight="1" x14ac:dyDescent="0.2">
      <c r="A32" s="121" t="s">
        <v>39</v>
      </c>
      <c r="B32" s="121"/>
      <c r="C32" s="121"/>
      <c r="E32" s="122">
        <v>13000000</v>
      </c>
      <c r="F32" s="122"/>
      <c r="H32" s="123">
        <v>36283000000</v>
      </c>
      <c r="J32" s="123">
        <v>22550024250</v>
      </c>
      <c r="L32" s="123">
        <v>0</v>
      </c>
      <c r="N32" s="123">
        <v>0</v>
      </c>
      <c r="P32" s="124">
        <v>0</v>
      </c>
      <c r="R32" s="123">
        <v>0</v>
      </c>
      <c r="T32" s="123">
        <v>13000000</v>
      </c>
      <c r="V32" s="123">
        <v>2257</v>
      </c>
      <c r="X32" s="123">
        <v>36283000000</v>
      </c>
      <c r="Z32" s="123">
        <v>29166421050</v>
      </c>
      <c r="AB32" s="125">
        <v>0.64</v>
      </c>
    </row>
    <row r="33" spans="1:28" ht="30" customHeight="1" x14ac:dyDescent="0.2">
      <c r="A33" s="121" t="s">
        <v>40</v>
      </c>
      <c r="B33" s="121"/>
      <c r="C33" s="121"/>
      <c r="E33" s="122">
        <v>400000</v>
      </c>
      <c r="F33" s="122"/>
      <c r="H33" s="123">
        <v>2120766241</v>
      </c>
      <c r="J33" s="123">
        <v>2365839000</v>
      </c>
      <c r="L33" s="123">
        <v>3000000</v>
      </c>
      <c r="N33" s="123">
        <v>20851332040</v>
      </c>
      <c r="P33" s="124">
        <v>-3400000</v>
      </c>
      <c r="R33" s="123">
        <v>22879821420</v>
      </c>
      <c r="T33" s="123">
        <v>0</v>
      </c>
      <c r="V33" s="123">
        <v>0</v>
      </c>
      <c r="X33" s="123">
        <v>0</v>
      </c>
      <c r="Z33" s="123">
        <v>0</v>
      </c>
      <c r="AB33" s="125">
        <v>0</v>
      </c>
    </row>
    <row r="34" spans="1:28" ht="30" customHeight="1" x14ac:dyDescent="0.2">
      <c r="A34" s="121" t="s">
        <v>41</v>
      </c>
      <c r="B34" s="121"/>
      <c r="C34" s="121"/>
      <c r="E34" s="122">
        <v>30000000</v>
      </c>
      <c r="F34" s="122"/>
      <c r="H34" s="123">
        <v>14833752543</v>
      </c>
      <c r="J34" s="123">
        <v>15149322000</v>
      </c>
      <c r="L34" s="123">
        <v>0</v>
      </c>
      <c r="N34" s="123">
        <v>0</v>
      </c>
      <c r="P34" s="124">
        <v>-30000000</v>
      </c>
      <c r="R34" s="123">
        <v>15157727291</v>
      </c>
      <c r="T34" s="123">
        <v>0</v>
      </c>
      <c r="V34" s="123">
        <v>0</v>
      </c>
      <c r="X34" s="123">
        <v>0</v>
      </c>
      <c r="Z34" s="123">
        <v>0</v>
      </c>
      <c r="AB34" s="125">
        <v>0</v>
      </c>
    </row>
    <row r="35" spans="1:28" ht="30" customHeight="1" x14ac:dyDescent="0.2">
      <c r="A35" s="121" t="s">
        <v>42</v>
      </c>
      <c r="B35" s="121"/>
      <c r="C35" s="121"/>
      <c r="E35" s="122">
        <v>5273713</v>
      </c>
      <c r="F35" s="122"/>
      <c r="H35" s="123">
        <v>13100646077</v>
      </c>
      <c r="J35" s="123">
        <v>13048170340.6409</v>
      </c>
      <c r="L35" s="123">
        <v>400000</v>
      </c>
      <c r="N35" s="123">
        <v>1026151381</v>
      </c>
      <c r="P35" s="124">
        <v>-5673713</v>
      </c>
      <c r="R35" s="123">
        <v>15694050619</v>
      </c>
      <c r="T35" s="123">
        <v>0</v>
      </c>
      <c r="V35" s="123">
        <v>0</v>
      </c>
      <c r="X35" s="123">
        <v>0</v>
      </c>
      <c r="Z35" s="123">
        <v>0</v>
      </c>
      <c r="AB35" s="125">
        <v>0</v>
      </c>
    </row>
    <row r="36" spans="1:28" ht="30" customHeight="1" x14ac:dyDescent="0.2">
      <c r="A36" s="121" t="s">
        <v>43</v>
      </c>
      <c r="B36" s="121"/>
      <c r="C36" s="121"/>
      <c r="E36" s="122">
        <v>1994135</v>
      </c>
      <c r="F36" s="122"/>
      <c r="H36" s="123">
        <v>27769474638</v>
      </c>
      <c r="J36" s="123">
        <v>23589011771.325001</v>
      </c>
      <c r="L36" s="123">
        <v>0</v>
      </c>
      <c r="N36" s="123">
        <v>0</v>
      </c>
      <c r="P36" s="124">
        <v>-1993544</v>
      </c>
      <c r="R36" s="123">
        <v>24884615290</v>
      </c>
      <c r="T36" s="123">
        <v>591</v>
      </c>
      <c r="V36" s="123">
        <v>12570</v>
      </c>
      <c r="X36" s="123">
        <v>8230016</v>
      </c>
      <c r="Z36" s="123">
        <v>7384668.2235000003</v>
      </c>
      <c r="AB36" s="125">
        <v>0</v>
      </c>
    </row>
    <row r="37" spans="1:28" ht="30" customHeight="1" x14ac:dyDescent="0.2">
      <c r="A37" s="121" t="s">
        <v>340</v>
      </c>
      <c r="B37" s="121"/>
      <c r="C37" s="121"/>
      <c r="E37" s="122">
        <v>38120115</v>
      </c>
      <c r="F37" s="122"/>
      <c r="H37" s="123">
        <v>148069734585</v>
      </c>
      <c r="J37" s="123">
        <v>134331749619.334</v>
      </c>
      <c r="L37" s="123">
        <v>7400000</v>
      </c>
      <c r="N37" s="123">
        <v>29185206153</v>
      </c>
      <c r="P37" s="124">
        <v>-5520115</v>
      </c>
      <c r="R37" s="123">
        <v>25098774514</v>
      </c>
      <c r="T37" s="123">
        <v>40000000</v>
      </c>
      <c r="V37" s="123">
        <v>4700</v>
      </c>
      <c r="X37" s="123">
        <v>155759659870</v>
      </c>
      <c r="Z37" s="123">
        <v>186881400000</v>
      </c>
      <c r="AB37" s="125">
        <v>4.09</v>
      </c>
    </row>
    <row r="38" spans="1:28" ht="30" customHeight="1" x14ac:dyDescent="0.2">
      <c r="A38" s="121" t="s">
        <v>44</v>
      </c>
      <c r="B38" s="121"/>
      <c r="C38" s="121"/>
      <c r="E38" s="122">
        <v>21000000</v>
      </c>
      <c r="F38" s="122"/>
      <c r="H38" s="123">
        <v>99629731920</v>
      </c>
      <c r="J38" s="123">
        <v>104563125450</v>
      </c>
      <c r="L38" s="123">
        <v>0</v>
      </c>
      <c r="N38" s="123">
        <v>0</v>
      </c>
      <c r="P38" s="124">
        <v>-21000000</v>
      </c>
      <c r="R38" s="123">
        <v>110654211700</v>
      </c>
      <c r="T38" s="123">
        <v>0</v>
      </c>
      <c r="V38" s="123">
        <v>0</v>
      </c>
      <c r="X38" s="123">
        <v>0</v>
      </c>
      <c r="Z38" s="123">
        <v>0</v>
      </c>
      <c r="AB38" s="125">
        <v>0</v>
      </c>
    </row>
    <row r="39" spans="1:28" ht="30" customHeight="1" x14ac:dyDescent="0.2">
      <c r="A39" s="121" t="s">
        <v>45</v>
      </c>
      <c r="B39" s="121"/>
      <c r="C39" s="121"/>
      <c r="E39" s="122">
        <v>199997</v>
      </c>
      <c r="F39" s="122"/>
      <c r="H39" s="123">
        <v>1434079451</v>
      </c>
      <c r="J39" s="123">
        <v>1518885616.3740001</v>
      </c>
      <c r="L39" s="123">
        <v>0</v>
      </c>
      <c r="N39" s="123">
        <v>0</v>
      </c>
      <c r="P39" s="124">
        <v>0</v>
      </c>
      <c r="R39" s="123">
        <v>0</v>
      </c>
      <c r="T39" s="123">
        <v>199997</v>
      </c>
      <c r="V39" s="123">
        <v>9190</v>
      </c>
      <c r="X39" s="123">
        <v>1434079451</v>
      </c>
      <c r="Z39" s="123">
        <v>1827036494.0415001</v>
      </c>
      <c r="AB39" s="125">
        <v>0.04</v>
      </c>
    </row>
    <row r="40" spans="1:28" ht="30" customHeight="1" x14ac:dyDescent="0.2">
      <c r="A40" s="121" t="s">
        <v>46</v>
      </c>
      <c r="B40" s="121"/>
      <c r="C40" s="121"/>
      <c r="E40" s="122">
        <v>24850000</v>
      </c>
      <c r="F40" s="122"/>
      <c r="H40" s="123">
        <v>104513546544</v>
      </c>
      <c r="J40" s="123">
        <v>110986726253</v>
      </c>
      <c r="L40" s="123">
        <v>2400000</v>
      </c>
      <c r="N40" s="123">
        <v>12259121146</v>
      </c>
      <c r="P40" s="124">
        <v>-6400000</v>
      </c>
      <c r="R40" s="123">
        <v>32811602496</v>
      </c>
      <c r="T40" s="123">
        <f>E40+L40-P40</f>
        <v>33650000</v>
      </c>
      <c r="V40" s="123">
        <v>5150</v>
      </c>
      <c r="X40" s="123">
        <v>83961065194</v>
      </c>
      <c r="Z40" s="123">
        <v>106738603875</v>
      </c>
      <c r="AB40" s="125">
        <v>2.34</v>
      </c>
    </row>
    <row r="41" spans="1:28" ht="30" customHeight="1" x14ac:dyDescent="0.2">
      <c r="A41" s="121" t="s">
        <v>49</v>
      </c>
      <c r="B41" s="121"/>
      <c r="C41" s="121"/>
      <c r="E41" s="122">
        <v>17357895</v>
      </c>
      <c r="F41" s="122"/>
      <c r="H41" s="123">
        <v>30667639346</v>
      </c>
      <c r="J41" s="123">
        <v>31282617946.3717</v>
      </c>
      <c r="L41" s="123">
        <v>1200000</v>
      </c>
      <c r="N41" s="123">
        <v>2256892440</v>
      </c>
      <c r="P41" s="124">
        <v>-18457895</v>
      </c>
      <c r="R41" s="123">
        <v>35018572376</v>
      </c>
      <c r="T41" s="123">
        <v>100000</v>
      </c>
      <c r="V41" s="123">
        <v>1819</v>
      </c>
      <c r="X41" s="123">
        <v>177415228</v>
      </c>
      <c r="Z41" s="123">
        <v>180817695</v>
      </c>
      <c r="AB41" s="125">
        <v>0</v>
      </c>
    </row>
    <row r="42" spans="1:28" ht="30" customHeight="1" x14ac:dyDescent="0.2">
      <c r="A42" s="121" t="s">
        <v>50</v>
      </c>
      <c r="B42" s="121"/>
      <c r="C42" s="121"/>
      <c r="E42" s="122">
        <v>254912763</v>
      </c>
      <c r="F42" s="122"/>
      <c r="H42" s="123">
        <v>943292733223</v>
      </c>
      <c r="J42" s="123">
        <v>1102526135493.71</v>
      </c>
      <c r="L42" s="123">
        <v>2000000</v>
      </c>
      <c r="N42" s="123">
        <v>8049023927</v>
      </c>
      <c r="P42" s="124">
        <v>-13754816</v>
      </c>
      <c r="R42" s="123">
        <v>55892845055</v>
      </c>
      <c r="T42" s="123">
        <v>243157947</v>
      </c>
      <c r="V42" s="123">
        <v>3769</v>
      </c>
      <c r="X42" s="123">
        <v>900415253250</v>
      </c>
      <c r="Z42" s="123">
        <v>911009351544.65405</v>
      </c>
      <c r="AB42" s="125">
        <v>19.95</v>
      </c>
    </row>
    <row r="43" spans="1:28" ht="30" customHeight="1" x14ac:dyDescent="0.2">
      <c r="A43" s="121" t="s">
        <v>51</v>
      </c>
      <c r="B43" s="121"/>
      <c r="C43" s="121"/>
      <c r="E43" s="122">
        <v>2</v>
      </c>
      <c r="F43" s="122"/>
      <c r="H43" s="123">
        <v>3238</v>
      </c>
      <c r="J43" s="123">
        <v>3596.4729000000002</v>
      </c>
      <c r="L43" s="123">
        <v>0</v>
      </c>
      <c r="N43" s="123">
        <v>0</v>
      </c>
      <c r="P43" s="124">
        <v>0</v>
      </c>
      <c r="R43" s="123">
        <v>0</v>
      </c>
      <c r="T43" s="123">
        <v>2</v>
      </c>
      <c r="V43" s="123">
        <v>1744</v>
      </c>
      <c r="X43" s="123">
        <v>3238</v>
      </c>
      <c r="Z43" s="123">
        <v>3467.2464</v>
      </c>
      <c r="AB43" s="125">
        <v>0</v>
      </c>
    </row>
    <row r="44" spans="1:28" ht="30" customHeight="1" x14ac:dyDescent="0.2">
      <c r="A44" s="121" t="s">
        <v>52</v>
      </c>
      <c r="B44" s="121"/>
      <c r="C44" s="121"/>
      <c r="E44" s="122">
        <v>110437915</v>
      </c>
      <c r="F44" s="122"/>
      <c r="H44" s="123">
        <v>493762519133</v>
      </c>
      <c r="J44" s="123">
        <v>425181074828.46997</v>
      </c>
      <c r="L44" s="123">
        <v>1280303</v>
      </c>
      <c r="N44" s="123">
        <v>4390094979</v>
      </c>
      <c r="P44" s="124">
        <v>-4600000</v>
      </c>
      <c r="R44" s="123">
        <v>18164474558</v>
      </c>
      <c r="T44" s="123">
        <v>107118218</v>
      </c>
      <c r="V44" s="123">
        <v>3389</v>
      </c>
      <c r="X44" s="123">
        <v>477586238989</v>
      </c>
      <c r="Z44" s="123">
        <v>360863650139.22803</v>
      </c>
      <c r="AB44" s="125">
        <v>7.9</v>
      </c>
    </row>
    <row r="45" spans="1:28" ht="30" customHeight="1" x14ac:dyDescent="0.2">
      <c r="A45" s="121" t="s">
        <v>352</v>
      </c>
      <c r="B45" s="121"/>
      <c r="C45" s="121"/>
      <c r="E45" s="122">
        <v>10219886</v>
      </c>
      <c r="F45" s="122"/>
      <c r="H45" s="123">
        <v>131175685894</v>
      </c>
      <c r="J45" s="123">
        <v>148728897210.31201</v>
      </c>
      <c r="L45" s="123">
        <v>0</v>
      </c>
      <c r="N45" s="123">
        <v>0</v>
      </c>
      <c r="P45" s="124">
        <v>-5619886</v>
      </c>
      <c r="R45" s="123">
        <v>85098398561</v>
      </c>
      <c r="T45" s="123">
        <v>4600000</v>
      </c>
      <c r="V45" s="123">
        <v>16710</v>
      </c>
      <c r="X45" s="123">
        <v>59042552451</v>
      </c>
      <c r="Z45" s="123">
        <v>76408647300</v>
      </c>
      <c r="AB45" s="125">
        <v>1.67</v>
      </c>
    </row>
    <row r="46" spans="1:28" ht="30" customHeight="1" x14ac:dyDescent="0.2">
      <c r="A46" s="121" t="s">
        <v>54</v>
      </c>
      <c r="B46" s="121"/>
      <c r="C46" s="121"/>
      <c r="E46" s="122">
        <v>13000000</v>
      </c>
      <c r="F46" s="122"/>
      <c r="H46" s="123">
        <v>46179090851</v>
      </c>
      <c r="J46" s="123">
        <v>50928163650</v>
      </c>
      <c r="L46" s="123">
        <v>4000000</v>
      </c>
      <c r="N46" s="123">
        <v>16250914096</v>
      </c>
      <c r="P46" s="124">
        <v>-16903181</v>
      </c>
      <c r="R46" s="123">
        <v>63294729249</v>
      </c>
      <c r="T46" s="123">
        <v>96819</v>
      </c>
      <c r="V46" s="123">
        <v>3652</v>
      </c>
      <c r="X46" s="123">
        <v>355553570</v>
      </c>
      <c r="Z46" s="123">
        <v>351479169.22140002</v>
      </c>
      <c r="AB46" s="125">
        <v>0.01</v>
      </c>
    </row>
    <row r="47" spans="1:28" ht="30" customHeight="1" x14ac:dyDescent="0.2">
      <c r="A47" s="121" t="s">
        <v>55</v>
      </c>
      <c r="B47" s="121"/>
      <c r="C47" s="121"/>
      <c r="E47" s="122">
        <v>400000</v>
      </c>
      <c r="F47" s="122"/>
      <c r="H47" s="123">
        <v>2029881939</v>
      </c>
      <c r="J47" s="123">
        <v>2322100800</v>
      </c>
      <c r="L47" s="123">
        <v>0</v>
      </c>
      <c r="N47" s="123">
        <v>0</v>
      </c>
      <c r="P47" s="124">
        <v>-400000</v>
      </c>
      <c r="R47" s="123">
        <v>2461267831</v>
      </c>
      <c r="T47" s="123">
        <v>0</v>
      </c>
      <c r="V47" s="123">
        <v>0</v>
      </c>
      <c r="X47" s="123">
        <v>0</v>
      </c>
      <c r="Z47" s="123">
        <v>0</v>
      </c>
      <c r="AB47" s="125">
        <v>0</v>
      </c>
    </row>
    <row r="48" spans="1:28" ht="30" customHeight="1" x14ac:dyDescent="0.2">
      <c r="A48" s="121" t="s">
        <v>56</v>
      </c>
      <c r="B48" s="121"/>
      <c r="C48" s="121"/>
      <c r="E48" s="122">
        <v>5638</v>
      </c>
      <c r="F48" s="122"/>
      <c r="H48" s="123">
        <v>33120983212</v>
      </c>
      <c r="J48" s="123">
        <v>46676229188.064003</v>
      </c>
      <c r="L48" s="123">
        <v>0</v>
      </c>
      <c r="N48" s="123">
        <v>0</v>
      </c>
      <c r="P48" s="124">
        <v>-1638</v>
      </c>
      <c r="R48" s="123">
        <v>14606088843.528</v>
      </c>
      <c r="T48" s="123">
        <v>4000</v>
      </c>
      <c r="V48" s="123">
        <v>8700000</v>
      </c>
      <c r="X48" s="123">
        <v>23498391779</v>
      </c>
      <c r="Z48" s="123">
        <v>34716480000</v>
      </c>
      <c r="AB48" s="125">
        <v>0.76</v>
      </c>
    </row>
    <row r="49" spans="1:28" ht="30" customHeight="1" x14ac:dyDescent="0.2">
      <c r="A49" s="121" t="s">
        <v>57</v>
      </c>
      <c r="B49" s="121"/>
      <c r="C49" s="121"/>
      <c r="E49" s="122">
        <v>12952</v>
      </c>
      <c r="F49" s="122"/>
      <c r="H49" s="123">
        <v>12315388218</v>
      </c>
      <c r="J49" s="123">
        <v>11390627495.5</v>
      </c>
      <c r="L49" s="123">
        <v>0</v>
      </c>
      <c r="N49" s="123">
        <v>0</v>
      </c>
      <c r="P49" s="124">
        <v>-733</v>
      </c>
      <c r="R49" s="123">
        <v>680293689.75510001</v>
      </c>
      <c r="T49" s="123">
        <v>12219</v>
      </c>
      <c r="V49" s="123">
        <v>880000</v>
      </c>
      <c r="X49" s="123">
        <v>11618416355</v>
      </c>
      <c r="Z49" s="123">
        <v>10739279100</v>
      </c>
      <c r="AB49" s="125">
        <v>0.24</v>
      </c>
    </row>
    <row r="50" spans="1:28" ht="30" customHeight="1" x14ac:dyDescent="0.2">
      <c r="A50" s="121" t="s">
        <v>58</v>
      </c>
      <c r="B50" s="121"/>
      <c r="C50" s="121"/>
      <c r="E50" s="122">
        <v>660000</v>
      </c>
      <c r="F50" s="122"/>
      <c r="H50" s="123">
        <v>9540940966</v>
      </c>
      <c r="J50" s="123">
        <v>9322797330</v>
      </c>
      <c r="L50" s="123">
        <v>0</v>
      </c>
      <c r="N50" s="123">
        <v>0</v>
      </c>
      <c r="P50" s="124">
        <v>0</v>
      </c>
      <c r="R50" s="123">
        <v>0</v>
      </c>
      <c r="T50" s="123">
        <v>660000</v>
      </c>
      <c r="V50" s="123">
        <v>17730</v>
      </c>
      <c r="X50" s="123">
        <v>9540940966</v>
      </c>
      <c r="Z50" s="123">
        <v>11632174290</v>
      </c>
      <c r="AB50" s="125">
        <v>0.25</v>
      </c>
    </row>
    <row r="51" spans="1:28" ht="30" customHeight="1" x14ac:dyDescent="0.2">
      <c r="A51" s="121" t="s">
        <v>59</v>
      </c>
      <c r="B51" s="121"/>
      <c r="C51" s="121"/>
      <c r="E51" s="122">
        <v>134817705</v>
      </c>
      <c r="F51" s="122"/>
      <c r="H51" s="123">
        <v>818604240371</v>
      </c>
      <c r="J51" s="123">
        <v>966654087533.31799</v>
      </c>
      <c r="L51" s="123">
        <v>0</v>
      </c>
      <c r="N51" s="123">
        <v>0</v>
      </c>
      <c r="P51" s="124">
        <v>-44817705</v>
      </c>
      <c r="R51" s="123">
        <v>327048941095</v>
      </c>
      <c r="T51" s="123">
        <v>90000000</v>
      </c>
      <c r="V51" s="123">
        <v>6810</v>
      </c>
      <c r="X51" s="123">
        <v>546474082462</v>
      </c>
      <c r="Z51" s="123">
        <v>609253245000</v>
      </c>
      <c r="AB51" s="125">
        <v>13.34</v>
      </c>
    </row>
    <row r="52" spans="1:28" ht="30" customHeight="1" x14ac:dyDescent="0.2">
      <c r="A52" s="121" t="s">
        <v>60</v>
      </c>
      <c r="B52" s="121"/>
      <c r="C52" s="121"/>
      <c r="E52" s="122">
        <v>225000</v>
      </c>
      <c r="F52" s="122"/>
      <c r="H52" s="123">
        <v>1863340377</v>
      </c>
      <c r="J52" s="123">
        <v>3670281112.5</v>
      </c>
      <c r="L52" s="123">
        <v>0</v>
      </c>
      <c r="N52" s="123">
        <v>0</v>
      </c>
      <c r="P52" s="124">
        <v>-225000</v>
      </c>
      <c r="R52" s="123">
        <v>3380282320</v>
      </c>
      <c r="T52" s="123">
        <v>0</v>
      </c>
      <c r="V52" s="123">
        <v>0</v>
      </c>
      <c r="X52" s="123">
        <v>0</v>
      </c>
      <c r="Z52" s="123">
        <v>0</v>
      </c>
      <c r="AB52" s="125">
        <v>0</v>
      </c>
    </row>
    <row r="53" spans="1:28" ht="30" customHeight="1" x14ac:dyDescent="0.2">
      <c r="A53" s="121" t="s">
        <v>61</v>
      </c>
      <c r="B53" s="121"/>
      <c r="C53" s="121"/>
      <c r="E53" s="122">
        <v>281250</v>
      </c>
      <c r="F53" s="122"/>
      <c r="H53" s="123">
        <v>2379283417</v>
      </c>
      <c r="J53" s="123">
        <v>5323137750</v>
      </c>
      <c r="L53" s="123">
        <v>0</v>
      </c>
      <c r="N53" s="123">
        <v>0</v>
      </c>
      <c r="P53" s="124">
        <v>0</v>
      </c>
      <c r="R53" s="123">
        <v>0</v>
      </c>
      <c r="T53" s="123">
        <v>281250</v>
      </c>
      <c r="V53" s="123">
        <v>20650</v>
      </c>
      <c r="X53" s="123">
        <v>2379283417</v>
      </c>
      <c r="Z53" s="123">
        <v>5773256015.625</v>
      </c>
      <c r="AB53" s="125">
        <v>0.13</v>
      </c>
    </row>
    <row r="54" spans="1:28" ht="30" customHeight="1" x14ac:dyDescent="0.2">
      <c r="A54" s="121" t="s">
        <v>62</v>
      </c>
      <c r="B54" s="121"/>
      <c r="C54" s="121"/>
      <c r="E54" s="122">
        <v>43466422</v>
      </c>
      <c r="F54" s="122"/>
      <c r="H54" s="123">
        <v>401029812360</v>
      </c>
      <c r="J54" s="123">
        <v>360785103188.98499</v>
      </c>
      <c r="L54" s="123">
        <v>2842133</v>
      </c>
      <c r="N54" s="123">
        <v>25198416198</v>
      </c>
      <c r="P54" s="124">
        <v>0</v>
      </c>
      <c r="R54" s="123">
        <v>0</v>
      </c>
      <c r="T54" s="123">
        <v>46308555</v>
      </c>
      <c r="V54" s="123">
        <v>8140</v>
      </c>
      <c r="X54" s="123">
        <v>426228228558</v>
      </c>
      <c r="Z54" s="123">
        <v>374708775455.685</v>
      </c>
      <c r="AB54" s="125">
        <v>8.2100000000000009</v>
      </c>
    </row>
    <row r="55" spans="1:28" ht="30" customHeight="1" x14ac:dyDescent="0.2">
      <c r="A55" s="121" t="s">
        <v>63</v>
      </c>
      <c r="B55" s="121"/>
      <c r="C55" s="121"/>
      <c r="E55" s="122">
        <v>5722743</v>
      </c>
      <c r="F55" s="122"/>
      <c r="H55" s="123">
        <v>81445038886</v>
      </c>
      <c r="J55" s="123">
        <v>86411241796.288498</v>
      </c>
      <c r="L55" s="123">
        <v>0</v>
      </c>
      <c r="N55" s="123">
        <v>0</v>
      </c>
      <c r="P55" s="124">
        <v>-5622743</v>
      </c>
      <c r="R55" s="123">
        <v>85265063413</v>
      </c>
      <c r="T55" s="123">
        <v>100000</v>
      </c>
      <c r="V55" s="123">
        <v>14860</v>
      </c>
      <c r="X55" s="123">
        <v>1423181839</v>
      </c>
      <c r="Z55" s="123">
        <v>1477158300</v>
      </c>
      <c r="AB55" s="125">
        <v>0.03</v>
      </c>
    </row>
    <row r="56" spans="1:28" ht="30" customHeight="1" x14ac:dyDescent="0.2">
      <c r="A56" s="121" t="s">
        <v>64</v>
      </c>
      <c r="B56" s="121"/>
      <c r="C56" s="121"/>
      <c r="E56" s="122">
        <v>1600000</v>
      </c>
      <c r="F56" s="122"/>
      <c r="H56" s="123">
        <v>9095480109</v>
      </c>
      <c r="J56" s="123">
        <v>9113450400</v>
      </c>
      <c r="L56" s="123">
        <v>0</v>
      </c>
      <c r="N56" s="123">
        <v>0</v>
      </c>
      <c r="P56" s="124">
        <v>-1600000</v>
      </c>
      <c r="R56" s="123">
        <v>9469131429</v>
      </c>
      <c r="T56" s="123">
        <v>0</v>
      </c>
      <c r="V56" s="123">
        <v>0</v>
      </c>
      <c r="X56" s="123">
        <v>0</v>
      </c>
      <c r="Z56" s="123">
        <v>0</v>
      </c>
      <c r="AB56" s="125">
        <v>0</v>
      </c>
    </row>
    <row r="57" spans="1:28" ht="30" customHeight="1" x14ac:dyDescent="0.2">
      <c r="A57" s="121" t="s">
        <v>65</v>
      </c>
      <c r="B57" s="121"/>
      <c r="C57" s="121"/>
      <c r="E57" s="122">
        <v>700000</v>
      </c>
      <c r="F57" s="122"/>
      <c r="H57" s="123">
        <v>7597225866</v>
      </c>
      <c r="J57" s="123">
        <v>9706898250</v>
      </c>
      <c r="L57" s="123">
        <v>8400000</v>
      </c>
      <c r="N57" s="123">
        <v>118081925388</v>
      </c>
      <c r="P57" s="124">
        <v>-2300000</v>
      </c>
      <c r="R57" s="123">
        <v>31099848421</v>
      </c>
      <c r="T57" s="123">
        <v>6800000</v>
      </c>
      <c r="V57" s="123">
        <v>13060</v>
      </c>
      <c r="X57" s="123">
        <v>93897988793</v>
      </c>
      <c r="Z57" s="123">
        <v>88279592400</v>
      </c>
      <c r="AB57" s="125">
        <v>1.93</v>
      </c>
    </row>
    <row r="58" spans="1:28" ht="30" customHeight="1" x14ac:dyDescent="0.2">
      <c r="A58" s="121" t="s">
        <v>66</v>
      </c>
      <c r="B58" s="121"/>
      <c r="C58" s="121"/>
      <c r="E58" s="122">
        <v>5200000</v>
      </c>
      <c r="F58" s="122"/>
      <c r="H58" s="123">
        <v>19726539683</v>
      </c>
      <c r="J58" s="123">
        <v>14189069700</v>
      </c>
      <c r="L58" s="123">
        <v>0</v>
      </c>
      <c r="N58" s="123">
        <v>0</v>
      </c>
      <c r="P58" s="124">
        <v>0</v>
      </c>
      <c r="R58" s="123">
        <v>0</v>
      </c>
      <c r="T58" s="123">
        <v>5200000</v>
      </c>
      <c r="V58" s="123">
        <v>3257</v>
      </c>
      <c r="X58" s="123">
        <v>19726539683</v>
      </c>
      <c r="Z58" s="123">
        <v>16835628420</v>
      </c>
      <c r="AB58" s="125">
        <v>0.37</v>
      </c>
    </row>
    <row r="59" spans="1:28" ht="30" customHeight="1" x14ac:dyDescent="0.2">
      <c r="A59" s="121" t="s">
        <v>86</v>
      </c>
      <c r="B59" s="121"/>
      <c r="C59" s="121"/>
      <c r="E59" s="122">
        <v>9228097</v>
      </c>
      <c r="F59" s="122"/>
      <c r="H59" s="123">
        <v>36383206392</v>
      </c>
      <c r="J59" s="123">
        <v>37279843440.062401</v>
      </c>
      <c r="L59" s="123">
        <v>0</v>
      </c>
      <c r="N59" s="123">
        <v>0</v>
      </c>
      <c r="P59" s="124">
        <v>-9228097</v>
      </c>
      <c r="R59" s="123">
        <v>37273359642</v>
      </c>
      <c r="T59" s="123">
        <v>0</v>
      </c>
      <c r="V59" s="123">
        <v>0</v>
      </c>
      <c r="X59" s="123">
        <v>0</v>
      </c>
      <c r="Z59" s="123">
        <v>0</v>
      </c>
      <c r="AB59" s="125">
        <v>0</v>
      </c>
    </row>
    <row r="60" spans="1:28" ht="30" customHeight="1" x14ac:dyDescent="0.2">
      <c r="A60" s="121" t="s">
        <v>87</v>
      </c>
      <c r="B60" s="121"/>
      <c r="C60" s="121"/>
      <c r="E60" s="122">
        <v>2340879</v>
      </c>
      <c r="F60" s="122"/>
      <c r="H60" s="123">
        <v>29498406789</v>
      </c>
      <c r="J60" s="123">
        <v>28109565300.995998</v>
      </c>
      <c r="L60" s="123">
        <v>500000</v>
      </c>
      <c r="N60" s="123">
        <v>5920511033</v>
      </c>
      <c r="P60" s="124">
        <v>-2840879</v>
      </c>
      <c r="R60" s="123">
        <v>36685882621</v>
      </c>
      <c r="T60" s="123">
        <v>0</v>
      </c>
      <c r="V60" s="123">
        <v>0</v>
      </c>
      <c r="X60" s="123">
        <v>0</v>
      </c>
      <c r="Z60" s="123">
        <v>0</v>
      </c>
      <c r="AB60" s="125">
        <v>0</v>
      </c>
    </row>
    <row r="61" spans="1:28" ht="30" customHeight="1" x14ac:dyDescent="0.2">
      <c r="A61" s="121" t="s">
        <v>94</v>
      </c>
      <c r="B61" s="121"/>
      <c r="C61" s="121"/>
      <c r="E61" s="122">
        <v>0</v>
      </c>
      <c r="F61" s="122"/>
      <c r="H61" s="123">
        <v>0</v>
      </c>
      <c r="J61" s="123">
        <v>0</v>
      </c>
      <c r="L61" s="123">
        <v>800000</v>
      </c>
      <c r="N61" s="123">
        <v>9028370540</v>
      </c>
      <c r="P61" s="124">
        <v>0</v>
      </c>
      <c r="R61" s="123">
        <v>0</v>
      </c>
      <c r="T61" s="123">
        <v>800000</v>
      </c>
      <c r="V61" s="123">
        <v>11690</v>
      </c>
      <c r="X61" s="123">
        <v>9028370540</v>
      </c>
      <c r="Z61" s="123">
        <v>9296355600</v>
      </c>
      <c r="AB61" s="125">
        <v>0.2</v>
      </c>
    </row>
    <row r="62" spans="1:28" ht="30" customHeight="1" x14ac:dyDescent="0.2">
      <c r="A62" s="121" t="s">
        <v>96</v>
      </c>
      <c r="B62" s="121"/>
      <c r="C62" s="121"/>
      <c r="E62" s="122">
        <v>0</v>
      </c>
      <c r="F62" s="122"/>
      <c r="H62" s="123">
        <v>0</v>
      </c>
      <c r="J62" s="123">
        <v>0</v>
      </c>
      <c r="L62" s="123">
        <v>19199975</v>
      </c>
      <c r="N62" s="123">
        <v>83436446783</v>
      </c>
      <c r="P62" s="124">
        <v>0</v>
      </c>
      <c r="R62" s="123">
        <v>0</v>
      </c>
      <c r="T62" s="123">
        <v>19199975</v>
      </c>
      <c r="V62" s="123">
        <v>4250</v>
      </c>
      <c r="X62" s="123">
        <f>N62</f>
        <v>83436446783</v>
      </c>
      <c r="Z62" s="123">
        <v>81114374382.1875</v>
      </c>
      <c r="AB62" s="125">
        <v>1.78</v>
      </c>
    </row>
    <row r="63" spans="1:28" ht="30" customHeight="1" x14ac:dyDescent="0.2">
      <c r="A63" s="121" t="s">
        <v>99</v>
      </c>
      <c r="B63" s="121"/>
      <c r="C63" s="121"/>
      <c r="E63" s="122">
        <v>0</v>
      </c>
      <c r="F63" s="122"/>
      <c r="H63" s="123">
        <v>0</v>
      </c>
      <c r="J63" s="123">
        <v>0</v>
      </c>
      <c r="L63" s="123">
        <v>800000</v>
      </c>
      <c r="N63" s="123">
        <v>2748147916</v>
      </c>
      <c r="P63" s="124">
        <v>-800000</v>
      </c>
      <c r="R63" s="123">
        <v>2615091938</v>
      </c>
      <c r="T63" s="123">
        <v>0</v>
      </c>
      <c r="V63" s="123">
        <v>0</v>
      </c>
      <c r="X63" s="123">
        <v>0</v>
      </c>
      <c r="Z63" s="123">
        <v>0</v>
      </c>
      <c r="AB63" s="125">
        <v>0</v>
      </c>
    </row>
    <row r="64" spans="1:28" ht="30" customHeight="1" x14ac:dyDescent="0.2">
      <c r="A64" s="121" t="s">
        <v>100</v>
      </c>
      <c r="B64" s="121"/>
      <c r="C64" s="121"/>
      <c r="E64" s="122">
        <v>0</v>
      </c>
      <c r="F64" s="122"/>
      <c r="H64" s="123">
        <v>0</v>
      </c>
      <c r="J64" s="123">
        <v>0</v>
      </c>
      <c r="L64" s="123">
        <v>2000000</v>
      </c>
      <c r="N64" s="123">
        <v>6986444841</v>
      </c>
      <c r="P64" s="124">
        <v>0</v>
      </c>
      <c r="R64" s="123">
        <v>0</v>
      </c>
      <c r="T64" s="123">
        <v>2000000</v>
      </c>
      <c r="V64" s="123">
        <v>3430</v>
      </c>
      <c r="X64" s="123">
        <v>6986444841</v>
      </c>
      <c r="Z64" s="123">
        <v>6819183000</v>
      </c>
      <c r="AB64" s="125">
        <v>0.15</v>
      </c>
    </row>
    <row r="65" spans="1:28" ht="30" customHeight="1" x14ac:dyDescent="0.2">
      <c r="A65" s="121" t="s">
        <v>101</v>
      </c>
      <c r="B65" s="121"/>
      <c r="C65" s="121"/>
      <c r="E65" s="122">
        <v>0</v>
      </c>
      <c r="F65" s="122"/>
      <c r="H65" s="123">
        <v>0</v>
      </c>
      <c r="J65" s="123">
        <v>0</v>
      </c>
      <c r="L65" s="123">
        <v>1600000</v>
      </c>
      <c r="N65" s="123">
        <v>19361951133</v>
      </c>
      <c r="P65" s="124">
        <v>-1109490</v>
      </c>
      <c r="R65" s="123">
        <v>13997037071</v>
      </c>
      <c r="T65" s="123">
        <v>490510</v>
      </c>
      <c r="V65" s="123">
        <v>13000</v>
      </c>
      <c r="X65" s="123">
        <v>5935769158</v>
      </c>
      <c r="Z65" s="123">
        <v>6338689051.5</v>
      </c>
      <c r="AB65" s="125">
        <v>0.14000000000000001</v>
      </c>
    </row>
    <row r="66" spans="1:28" ht="30" customHeight="1" x14ac:dyDescent="0.2">
      <c r="A66" s="121" t="s">
        <v>104</v>
      </c>
      <c r="B66" s="121"/>
      <c r="C66" s="121"/>
      <c r="E66" s="122">
        <v>0</v>
      </c>
      <c r="F66" s="122"/>
      <c r="H66" s="123">
        <v>0</v>
      </c>
      <c r="J66" s="123">
        <v>0</v>
      </c>
      <c r="L66" s="123">
        <v>2200000</v>
      </c>
      <c r="N66" s="123">
        <v>43468301079</v>
      </c>
      <c r="P66" s="124">
        <v>-2200000</v>
      </c>
      <c r="R66" s="123">
        <v>45772026300</v>
      </c>
      <c r="T66" s="123">
        <v>0</v>
      </c>
      <c r="V66" s="123">
        <v>0</v>
      </c>
      <c r="X66" s="123">
        <v>0</v>
      </c>
      <c r="Z66" s="123">
        <v>0</v>
      </c>
      <c r="AB66" s="125">
        <v>0</v>
      </c>
    </row>
    <row r="67" spans="1:28" ht="30" customHeight="1" x14ac:dyDescent="0.2">
      <c r="A67" s="121" t="s">
        <v>105</v>
      </c>
      <c r="B67" s="121"/>
      <c r="C67" s="121"/>
      <c r="E67" s="122">
        <v>0</v>
      </c>
      <c r="F67" s="122"/>
      <c r="H67" s="123">
        <v>0</v>
      </c>
      <c r="J67" s="123">
        <v>0</v>
      </c>
      <c r="L67" s="123">
        <v>208</v>
      </c>
      <c r="N67" s="123">
        <v>649754</v>
      </c>
      <c r="P67" s="124">
        <v>0</v>
      </c>
      <c r="R67" s="123">
        <v>0</v>
      </c>
      <c r="T67" s="123">
        <v>208</v>
      </c>
      <c r="V67" s="123">
        <v>3724</v>
      </c>
      <c r="X67" s="123">
        <v>649754</v>
      </c>
      <c r="Z67" s="123">
        <v>769983</v>
      </c>
      <c r="AB67" s="125">
        <v>0</v>
      </c>
    </row>
    <row r="68" spans="1:28" ht="30" customHeight="1" x14ac:dyDescent="0.2">
      <c r="A68" s="121" t="s">
        <v>339</v>
      </c>
      <c r="B68" s="121"/>
      <c r="C68" s="121"/>
      <c r="E68" s="122">
        <v>0</v>
      </c>
      <c r="F68" s="122"/>
      <c r="H68" s="123">
        <v>0</v>
      </c>
      <c r="J68" s="123">
        <v>0</v>
      </c>
      <c r="L68" s="123">
        <v>800000</v>
      </c>
      <c r="N68" s="123">
        <v>5346957366</v>
      </c>
      <c r="P68" s="124">
        <v>-200000</v>
      </c>
      <c r="R68" s="123">
        <v>1194848112</v>
      </c>
      <c r="T68" s="123">
        <v>600000</v>
      </c>
      <c r="V68" s="123">
        <v>6580</v>
      </c>
      <c r="X68" s="123">
        <v>4205899451</v>
      </c>
      <c r="Z68" s="123">
        <v>3924509400</v>
      </c>
      <c r="AB68" s="125">
        <v>0.09</v>
      </c>
    </row>
    <row r="69" spans="1:28" ht="30" customHeight="1" x14ac:dyDescent="0.2">
      <c r="A69" s="121" t="s">
        <v>106</v>
      </c>
      <c r="B69" s="121"/>
      <c r="C69" s="121"/>
      <c r="E69" s="122">
        <v>0</v>
      </c>
      <c r="F69" s="122"/>
      <c r="H69" s="123">
        <v>0</v>
      </c>
      <c r="J69" s="123">
        <v>0</v>
      </c>
      <c r="L69" s="123">
        <v>2000000</v>
      </c>
      <c r="N69" s="123">
        <v>12071191643</v>
      </c>
      <c r="P69" s="124">
        <v>-2000000</v>
      </c>
      <c r="R69" s="123">
        <v>13499199050</v>
      </c>
      <c r="T69" s="123">
        <v>0</v>
      </c>
      <c r="V69" s="123">
        <v>0</v>
      </c>
      <c r="X69" s="123">
        <v>0</v>
      </c>
      <c r="Z69" s="123">
        <v>0</v>
      </c>
      <c r="AB69" s="125">
        <v>0</v>
      </c>
    </row>
    <row r="70" spans="1:28" ht="30" customHeight="1" x14ac:dyDescent="0.2">
      <c r="A70" s="121" t="s">
        <v>107</v>
      </c>
      <c r="B70" s="121"/>
      <c r="C70" s="121"/>
      <c r="E70" s="122">
        <v>0</v>
      </c>
      <c r="F70" s="122"/>
      <c r="H70" s="123">
        <v>0</v>
      </c>
      <c r="J70" s="123">
        <v>0</v>
      </c>
      <c r="L70" s="123">
        <v>7000000</v>
      </c>
      <c r="N70" s="123">
        <v>12103221234</v>
      </c>
      <c r="P70" s="124">
        <v>-7000000</v>
      </c>
      <c r="R70" s="123">
        <v>11662194744</v>
      </c>
      <c r="T70" s="123">
        <v>0</v>
      </c>
      <c r="V70" s="123">
        <v>0</v>
      </c>
      <c r="X70" s="123">
        <v>0</v>
      </c>
      <c r="Z70" s="123">
        <v>0</v>
      </c>
      <c r="AB70" s="125">
        <v>0</v>
      </c>
    </row>
    <row r="71" spans="1:28" ht="30" customHeight="1" x14ac:dyDescent="0.2">
      <c r="A71" s="121" t="s">
        <v>108</v>
      </c>
      <c r="B71" s="121"/>
      <c r="C71" s="121"/>
      <c r="E71" s="122">
        <v>0</v>
      </c>
      <c r="F71" s="122"/>
      <c r="H71" s="123">
        <v>0</v>
      </c>
      <c r="J71" s="123">
        <v>0</v>
      </c>
      <c r="L71" s="123">
        <v>1000000</v>
      </c>
      <c r="N71" s="123">
        <v>8225648467</v>
      </c>
      <c r="P71" s="124">
        <v>-1000000</v>
      </c>
      <c r="R71" s="123">
        <v>8365924839</v>
      </c>
      <c r="T71" s="123">
        <v>0</v>
      </c>
      <c r="V71" s="123">
        <v>0</v>
      </c>
      <c r="X71" s="123">
        <v>0</v>
      </c>
      <c r="Z71" s="123">
        <v>0</v>
      </c>
      <c r="AB71" s="125">
        <v>0</v>
      </c>
    </row>
    <row r="72" spans="1:28" ht="30" customHeight="1" x14ac:dyDescent="0.2">
      <c r="A72" s="121" t="s">
        <v>110</v>
      </c>
      <c r="B72" s="121"/>
      <c r="C72" s="121"/>
      <c r="E72" s="122">
        <v>0</v>
      </c>
      <c r="F72" s="122"/>
      <c r="H72" s="123">
        <v>0</v>
      </c>
      <c r="J72" s="123">
        <v>0</v>
      </c>
      <c r="L72" s="123">
        <v>970000</v>
      </c>
      <c r="N72" s="123">
        <v>0</v>
      </c>
      <c r="P72" s="124">
        <v>0</v>
      </c>
      <c r="R72" s="123">
        <v>0</v>
      </c>
      <c r="T72" s="123">
        <v>970000</v>
      </c>
      <c r="V72" s="123">
        <v>1541</v>
      </c>
      <c r="X72" s="123">
        <v>656690000</v>
      </c>
      <c r="Z72" s="123">
        <v>1485876118.5</v>
      </c>
      <c r="AB72" s="125">
        <v>0.03</v>
      </c>
    </row>
    <row r="73" spans="1:28" ht="30" customHeight="1" x14ac:dyDescent="0.2">
      <c r="A73" s="121" t="s">
        <v>111</v>
      </c>
      <c r="B73" s="121"/>
      <c r="C73" s="121"/>
      <c r="E73" s="122">
        <v>0</v>
      </c>
      <c r="F73" s="122"/>
      <c r="H73" s="123">
        <v>0</v>
      </c>
      <c r="J73" s="123">
        <v>0</v>
      </c>
      <c r="L73" s="123">
        <v>10000000</v>
      </c>
      <c r="N73" s="123">
        <v>10267478921</v>
      </c>
      <c r="P73" s="124">
        <v>-10000000</v>
      </c>
      <c r="R73" s="123">
        <v>10351758316</v>
      </c>
      <c r="T73" s="123">
        <v>0</v>
      </c>
      <c r="V73" s="123">
        <v>0</v>
      </c>
      <c r="X73" s="123">
        <v>0</v>
      </c>
      <c r="Z73" s="123">
        <v>0</v>
      </c>
      <c r="AB73" s="125">
        <v>0</v>
      </c>
    </row>
    <row r="74" spans="1:28" ht="30" customHeight="1" x14ac:dyDescent="0.2">
      <c r="A74" s="121" t="s">
        <v>112</v>
      </c>
      <c r="B74" s="121"/>
      <c r="C74" s="121"/>
      <c r="E74" s="122">
        <v>0</v>
      </c>
      <c r="F74" s="122"/>
      <c r="H74" s="123">
        <v>0</v>
      </c>
      <c r="J74" s="123">
        <v>0</v>
      </c>
      <c r="L74" s="123">
        <v>2000000</v>
      </c>
      <c r="N74" s="123">
        <v>5828203536</v>
      </c>
      <c r="P74" s="124">
        <v>-2000000</v>
      </c>
      <c r="R74" s="123">
        <v>5951810201</v>
      </c>
      <c r="T74" s="123">
        <v>0</v>
      </c>
      <c r="V74" s="123">
        <v>0</v>
      </c>
      <c r="X74" s="123">
        <v>0</v>
      </c>
      <c r="Z74" s="123">
        <v>0</v>
      </c>
      <c r="AB74" s="125">
        <v>0</v>
      </c>
    </row>
    <row r="75" spans="1:28" ht="30" customHeight="1" x14ac:dyDescent="0.2">
      <c r="A75" s="121" t="s">
        <v>113</v>
      </c>
      <c r="B75" s="121"/>
      <c r="C75" s="121"/>
      <c r="E75" s="122">
        <v>0</v>
      </c>
      <c r="F75" s="122"/>
      <c r="H75" s="123">
        <v>0</v>
      </c>
      <c r="J75" s="123">
        <v>0</v>
      </c>
      <c r="L75" s="123">
        <v>400000</v>
      </c>
      <c r="N75" s="123">
        <v>1032957691</v>
      </c>
      <c r="P75" s="124">
        <v>-400000</v>
      </c>
      <c r="R75" s="123">
        <v>1053295388</v>
      </c>
      <c r="T75" s="123">
        <v>0</v>
      </c>
      <c r="V75" s="123">
        <v>0</v>
      </c>
      <c r="X75" s="123">
        <v>0</v>
      </c>
      <c r="Z75" s="123">
        <v>0</v>
      </c>
      <c r="AB75" s="125">
        <v>0</v>
      </c>
    </row>
    <row r="76" spans="1:28" ht="30" customHeight="1" x14ac:dyDescent="0.2">
      <c r="A76" s="121" t="s">
        <v>114</v>
      </c>
      <c r="B76" s="121"/>
      <c r="C76" s="121"/>
      <c r="E76" s="122">
        <v>0</v>
      </c>
      <c r="F76" s="122"/>
      <c r="H76" s="123">
        <v>0</v>
      </c>
      <c r="J76" s="123">
        <v>0</v>
      </c>
      <c r="L76" s="123">
        <v>30000000</v>
      </c>
      <c r="N76" s="123">
        <v>105936102720</v>
      </c>
      <c r="P76" s="124">
        <v>-9550000</v>
      </c>
      <c r="R76" s="123">
        <v>36170528913</v>
      </c>
      <c r="T76" s="123">
        <v>20450000</v>
      </c>
      <c r="V76" s="123">
        <v>3705</v>
      </c>
      <c r="X76" s="123">
        <f>N76-R76</f>
        <v>69765573807</v>
      </c>
      <c r="Z76" s="123">
        <v>75316434862</v>
      </c>
      <c r="AA76" s="114">
        <v>1.65</v>
      </c>
      <c r="AB76" s="125">
        <v>2.34</v>
      </c>
    </row>
    <row r="77" spans="1:28" ht="30" customHeight="1" x14ac:dyDescent="0.2">
      <c r="A77" s="121" t="s">
        <v>115</v>
      </c>
      <c r="B77" s="121"/>
      <c r="C77" s="121"/>
      <c r="E77" s="122">
        <v>0</v>
      </c>
      <c r="F77" s="122"/>
      <c r="H77" s="123">
        <v>0</v>
      </c>
      <c r="J77" s="123">
        <v>0</v>
      </c>
      <c r="L77" s="123">
        <v>1200000</v>
      </c>
      <c r="N77" s="123">
        <v>3238202244</v>
      </c>
      <c r="P77" s="124">
        <v>-1200000</v>
      </c>
      <c r="R77" s="123">
        <v>3252332834</v>
      </c>
      <c r="T77" s="123">
        <v>0</v>
      </c>
      <c r="V77" s="123">
        <v>0</v>
      </c>
      <c r="X77" s="123">
        <v>0</v>
      </c>
      <c r="Z77" s="123">
        <v>0</v>
      </c>
      <c r="AB77" s="125">
        <v>0</v>
      </c>
    </row>
    <row r="78" spans="1:28" ht="30" customHeight="1" x14ac:dyDescent="0.2">
      <c r="A78" s="121" t="s">
        <v>116</v>
      </c>
      <c r="B78" s="121"/>
      <c r="C78" s="121"/>
      <c r="E78" s="122">
        <v>0</v>
      </c>
      <c r="F78" s="122"/>
      <c r="H78" s="123">
        <v>0</v>
      </c>
      <c r="J78" s="123">
        <v>0</v>
      </c>
      <c r="L78" s="123">
        <v>3999996</v>
      </c>
      <c r="N78" s="123">
        <v>17772459744</v>
      </c>
      <c r="P78" s="124">
        <v>-3999996</v>
      </c>
      <c r="R78" s="123">
        <v>16902809390</v>
      </c>
      <c r="T78" s="123">
        <v>0</v>
      </c>
      <c r="V78" s="123">
        <v>0</v>
      </c>
      <c r="X78" s="123">
        <v>0</v>
      </c>
      <c r="Z78" s="123">
        <v>0</v>
      </c>
      <c r="AB78" s="125">
        <v>0</v>
      </c>
    </row>
    <row r="79" spans="1:28" ht="30" customHeight="1" x14ac:dyDescent="0.2">
      <c r="A79" s="121" t="s">
        <v>118</v>
      </c>
      <c r="B79" s="121"/>
      <c r="C79" s="121"/>
      <c r="E79" s="122">
        <v>0</v>
      </c>
      <c r="F79" s="122"/>
      <c r="H79" s="123">
        <v>0</v>
      </c>
      <c r="J79" s="123">
        <v>0</v>
      </c>
      <c r="L79" s="123">
        <v>632525</v>
      </c>
      <c r="N79" s="123">
        <v>9667896935</v>
      </c>
      <c r="P79" s="124">
        <v>-632525</v>
      </c>
      <c r="R79" s="123">
        <v>11077857201</v>
      </c>
      <c r="T79" s="123">
        <v>0</v>
      </c>
      <c r="V79" s="123">
        <v>0</v>
      </c>
      <c r="X79" s="123">
        <v>0</v>
      </c>
      <c r="Z79" s="123">
        <v>0</v>
      </c>
      <c r="AB79" s="125">
        <v>0</v>
      </c>
    </row>
    <row r="80" spans="1:28" ht="30" customHeight="1" x14ac:dyDescent="0.2">
      <c r="A80" s="121" t="s">
        <v>119</v>
      </c>
      <c r="B80" s="121"/>
      <c r="C80" s="121"/>
      <c r="E80" s="122">
        <v>0</v>
      </c>
      <c r="F80" s="122"/>
      <c r="H80" s="123">
        <v>0</v>
      </c>
      <c r="J80" s="123">
        <v>0</v>
      </c>
      <c r="L80" s="123">
        <v>400000</v>
      </c>
      <c r="N80" s="123">
        <v>1417714395</v>
      </c>
      <c r="P80" s="124">
        <v>-400000</v>
      </c>
      <c r="R80" s="123">
        <v>1514395250</v>
      </c>
      <c r="T80" s="123">
        <v>0</v>
      </c>
      <c r="V80" s="123">
        <v>0</v>
      </c>
      <c r="X80" s="123">
        <v>0</v>
      </c>
      <c r="Z80" s="123">
        <v>0</v>
      </c>
      <c r="AB80" s="125">
        <v>0</v>
      </c>
    </row>
    <row r="81" spans="1:28" ht="30" customHeight="1" x14ac:dyDescent="0.2">
      <c r="A81" s="121" t="s">
        <v>48</v>
      </c>
      <c r="B81" s="121"/>
      <c r="C81" s="121"/>
      <c r="E81" s="123"/>
      <c r="F81" s="123">
        <v>81190</v>
      </c>
      <c r="H81" s="123"/>
      <c r="J81" s="123">
        <v>1225938107</v>
      </c>
      <c r="L81" s="123">
        <v>0</v>
      </c>
      <c r="N81" s="123">
        <v>0</v>
      </c>
      <c r="P81" s="124">
        <v>-81190</v>
      </c>
      <c r="R81" s="123">
        <v>1428512485</v>
      </c>
      <c r="T81" s="123">
        <v>0</v>
      </c>
      <c r="V81" s="123">
        <v>0</v>
      </c>
      <c r="X81" s="123">
        <v>0</v>
      </c>
      <c r="Z81" s="123">
        <v>0</v>
      </c>
      <c r="AB81" s="125"/>
    </row>
    <row r="82" spans="1:28" ht="30" customHeight="1" thickBot="1" x14ac:dyDescent="0.25">
      <c r="A82" s="112"/>
      <c r="B82" s="112"/>
      <c r="C82" s="112"/>
      <c r="D82" s="112"/>
      <c r="F82" s="126"/>
      <c r="G82" s="126">
        <f>SUM(G9:G80)</f>
        <v>0</v>
      </c>
      <c r="H82" s="128">
        <f>SUM(H9:H81)</f>
        <v>4438791458898.0313</v>
      </c>
      <c r="I82" s="129">
        <f>SUM(I9:I80)</f>
        <v>0</v>
      </c>
      <c r="J82" s="128">
        <f>SUM(J9:J81)</f>
        <v>4786431538492.1543</v>
      </c>
      <c r="K82" s="129">
        <f>SUM(K9:K80)</f>
        <v>0</v>
      </c>
      <c r="L82" s="128">
        <f>SUM(L9:L81)</f>
        <v>647574271</v>
      </c>
      <c r="M82" s="129">
        <f>SUM(M9:M80)</f>
        <v>0</v>
      </c>
      <c r="N82" s="128">
        <f>SUM(N9:N81)</f>
        <v>1385632752538</v>
      </c>
      <c r="O82" s="129">
        <f>SUM(O9:O80)</f>
        <v>0</v>
      </c>
      <c r="P82" s="130">
        <f>SUM(P9:P81)</f>
        <v>-537946433</v>
      </c>
      <c r="Q82" s="129">
        <f t="shared" ref="P82:Q82" si="0">SUM(Q9:Q80)</f>
        <v>0</v>
      </c>
      <c r="R82" s="128">
        <f>SUM(R9:R81)</f>
        <v>1848875120937.2832</v>
      </c>
      <c r="S82" s="131"/>
      <c r="T82" s="128">
        <f>SUM(T9:T81)</f>
        <v>1283897637</v>
      </c>
      <c r="U82" s="131"/>
      <c r="V82" s="129"/>
      <c r="W82" s="131"/>
      <c r="X82" s="128">
        <f>SUM(X9:X81)</f>
        <v>4166810932343.0313</v>
      </c>
      <c r="Y82" s="131"/>
      <c r="Z82" s="128">
        <f>SUM(Z9:Z81)</f>
        <v>4290691978424.25</v>
      </c>
      <c r="AA82" s="131"/>
      <c r="AB82" s="132">
        <f>SUM(AB9:AB81)</f>
        <v>94.660000000000025</v>
      </c>
    </row>
    <row r="83" spans="1:28" ht="30" customHeight="1" thickTop="1" x14ac:dyDescent="0.2"/>
  </sheetData>
  <mergeCells count="165">
    <mergeCell ref="T7:T8"/>
    <mergeCell ref="V7:V8"/>
    <mergeCell ref="X7:X8"/>
    <mergeCell ref="Z7:Z8"/>
    <mergeCell ref="AB7:AB8"/>
    <mergeCell ref="J7:J8"/>
    <mergeCell ref="H7:H8"/>
    <mergeCell ref="E7:F8"/>
    <mergeCell ref="A7:C8"/>
    <mergeCell ref="A74:C74"/>
    <mergeCell ref="E74:F74"/>
    <mergeCell ref="A75:C75"/>
    <mergeCell ref="E75:F75"/>
    <mergeCell ref="A80:C80"/>
    <mergeCell ref="E80:F80"/>
    <mergeCell ref="A82:D82"/>
    <mergeCell ref="A76:C76"/>
    <mergeCell ref="E76:F76"/>
    <mergeCell ref="A77:C77"/>
    <mergeCell ref="E77:F77"/>
    <mergeCell ref="A78:C78"/>
    <mergeCell ref="E78:F78"/>
    <mergeCell ref="A79:C79"/>
    <mergeCell ref="E79:F79"/>
    <mergeCell ref="A81:C81"/>
    <mergeCell ref="A70:C70"/>
    <mergeCell ref="E70:F70"/>
    <mergeCell ref="A71:C71"/>
    <mergeCell ref="E71:F71"/>
    <mergeCell ref="A72:C72"/>
    <mergeCell ref="E72:F72"/>
    <mergeCell ref="A73:C73"/>
    <mergeCell ref="E73:F73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56:C56"/>
    <mergeCell ref="E56:F56"/>
    <mergeCell ref="A57:C57"/>
    <mergeCell ref="E57:F57"/>
    <mergeCell ref="A58:C58"/>
    <mergeCell ref="E58:F58"/>
    <mergeCell ref="A59:C59"/>
    <mergeCell ref="E59:F59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L7:N7"/>
    <mergeCell ref="P7:R7"/>
    <mergeCell ref="A9:C9"/>
    <mergeCell ref="E9:F9"/>
    <mergeCell ref="A10:C10"/>
    <mergeCell ref="E10:F10"/>
    <mergeCell ref="A1:AB1"/>
    <mergeCell ref="A2:AB2"/>
    <mergeCell ref="A3:AB3"/>
    <mergeCell ref="F6:J6"/>
    <mergeCell ref="L6:R6"/>
    <mergeCell ref="T6:AB6"/>
    <mergeCell ref="A4:AB4"/>
    <mergeCell ref="A5:AB5"/>
  </mergeCells>
  <conditionalFormatting sqref="A4">
    <cfRule type="duplicateValues" dxfId="1" priority="2"/>
  </conditionalFormatting>
  <conditionalFormatting sqref="A5">
    <cfRule type="duplicateValues" dxfId="0" priority="1"/>
  </conditionalFormatting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9"/>
  <sheetViews>
    <sheetView rightToLeft="1" zoomScaleNormal="100" workbookViewId="0">
      <selection activeCell="A4" sqref="A4:XFD4"/>
    </sheetView>
  </sheetViews>
  <sheetFormatPr defaultRowHeight="30" customHeight="1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19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9.7109375" customWidth="1"/>
    <col min="13" max="13" width="1.28515625" customWidth="1"/>
    <col min="14" max="14" width="11.28515625" customWidth="1"/>
    <col min="15" max="15" width="1.28515625" customWidth="1"/>
    <col min="16" max="16" width="13" customWidth="1"/>
    <col min="17" max="17" width="1.28515625" customWidth="1"/>
    <col min="18" max="18" width="18.85546875" customWidth="1"/>
    <col min="19" max="19" width="1.28515625" customWidth="1"/>
    <col min="20" max="20" width="17.570312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8.42578125" customWidth="1"/>
    <col min="35" max="35" width="1.28515625" customWidth="1"/>
    <col min="36" max="36" width="25.28515625" customWidth="1"/>
    <col min="37" max="37" width="1.28515625" customWidth="1"/>
    <col min="38" max="38" width="14.28515625" customWidth="1"/>
    <col min="39" max="39" width="0.28515625" customWidth="1"/>
  </cols>
  <sheetData>
    <row r="1" spans="1:38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1:38" ht="30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1:38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</row>
    <row r="4" spans="1:38" ht="30" customHeight="1" x14ac:dyDescent="0.2">
      <c r="A4" s="87" t="s">
        <v>349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</row>
    <row r="5" spans="1:38" ht="30" customHeight="1" x14ac:dyDescent="0.2">
      <c r="A5" s="77" t="s">
        <v>144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 t="s">
        <v>3</v>
      </c>
      <c r="Q5" s="77"/>
      <c r="R5" s="77"/>
      <c r="S5" s="77"/>
      <c r="T5" s="77"/>
      <c r="V5" s="77" t="s">
        <v>4</v>
      </c>
      <c r="W5" s="77"/>
      <c r="X5" s="77"/>
      <c r="Y5" s="77"/>
      <c r="Z5" s="77"/>
      <c r="AA5" s="77"/>
      <c r="AB5" s="77"/>
      <c r="AD5" s="77" t="s">
        <v>5</v>
      </c>
      <c r="AE5" s="77"/>
      <c r="AF5" s="77"/>
      <c r="AG5" s="77"/>
      <c r="AH5" s="77"/>
      <c r="AI5" s="77"/>
      <c r="AJ5" s="77"/>
      <c r="AK5" s="77"/>
      <c r="AL5" s="77"/>
    </row>
    <row r="6" spans="1:38" ht="19.5" customHeight="1" x14ac:dyDescent="0.2">
      <c r="A6" s="81" t="s">
        <v>145</v>
      </c>
      <c r="B6" s="81"/>
      <c r="C6" s="2"/>
      <c r="D6" s="83" t="s">
        <v>146</v>
      </c>
      <c r="E6" s="2"/>
      <c r="F6" s="83" t="s">
        <v>147</v>
      </c>
      <c r="G6" s="2"/>
      <c r="H6" s="83" t="s">
        <v>148</v>
      </c>
      <c r="I6" s="2"/>
      <c r="J6" s="81" t="s">
        <v>149</v>
      </c>
      <c r="K6" s="2"/>
      <c r="L6" s="83" t="s">
        <v>150</v>
      </c>
      <c r="M6" s="2"/>
      <c r="N6" s="83" t="s">
        <v>127</v>
      </c>
      <c r="O6" s="2"/>
      <c r="P6" s="81" t="s">
        <v>9</v>
      </c>
      <c r="Q6" s="2"/>
      <c r="R6" s="81" t="s">
        <v>10</v>
      </c>
      <c r="S6" s="2"/>
      <c r="T6" s="81" t="s">
        <v>11</v>
      </c>
      <c r="V6" s="78" t="s">
        <v>6</v>
      </c>
      <c r="W6" s="78"/>
      <c r="X6" s="78"/>
      <c r="Y6" s="2"/>
      <c r="Z6" s="78" t="s">
        <v>7</v>
      </c>
      <c r="AA6" s="78"/>
      <c r="AB6" s="78"/>
      <c r="AD6" s="81" t="s">
        <v>9</v>
      </c>
      <c r="AE6" s="2"/>
      <c r="AF6" s="81" t="s">
        <v>13</v>
      </c>
      <c r="AG6" s="2"/>
      <c r="AH6" s="81" t="s">
        <v>10</v>
      </c>
      <c r="AI6" s="2"/>
      <c r="AJ6" s="81" t="s">
        <v>11</v>
      </c>
      <c r="AK6" s="2"/>
      <c r="AL6" s="83" t="s">
        <v>14</v>
      </c>
    </row>
    <row r="7" spans="1:38" ht="27" customHeight="1" x14ac:dyDescent="0.2">
      <c r="A7" s="82"/>
      <c r="B7" s="82"/>
      <c r="D7" s="84"/>
      <c r="F7" s="84"/>
      <c r="H7" s="84"/>
      <c r="J7" s="82"/>
      <c r="L7" s="84"/>
      <c r="N7" s="84"/>
      <c r="P7" s="82"/>
      <c r="R7" s="82"/>
      <c r="T7" s="82"/>
      <c r="V7" s="3" t="s">
        <v>9</v>
      </c>
      <c r="W7" s="2"/>
      <c r="X7" s="3" t="s">
        <v>10</v>
      </c>
      <c r="Z7" s="3" t="s">
        <v>9</v>
      </c>
      <c r="AA7" s="2"/>
      <c r="AB7" s="3" t="s">
        <v>12</v>
      </c>
      <c r="AD7" s="82"/>
      <c r="AF7" s="82"/>
      <c r="AH7" s="82"/>
      <c r="AJ7" s="82"/>
      <c r="AL7" s="84"/>
    </row>
    <row r="8" spans="1:38" ht="30" customHeight="1" x14ac:dyDescent="0.2">
      <c r="A8" s="86" t="s">
        <v>151</v>
      </c>
      <c r="B8" s="86"/>
      <c r="C8" s="15"/>
      <c r="D8" s="47" t="s">
        <v>152</v>
      </c>
      <c r="E8" s="15"/>
      <c r="F8" s="47" t="s">
        <v>152</v>
      </c>
      <c r="G8" s="15"/>
      <c r="H8" s="47" t="s">
        <v>153</v>
      </c>
      <c r="I8" s="15"/>
      <c r="J8" s="47" t="s">
        <v>154</v>
      </c>
      <c r="K8" s="15"/>
      <c r="L8" s="73">
        <v>23</v>
      </c>
      <c r="M8" s="74"/>
      <c r="N8" s="73">
        <v>23</v>
      </c>
      <c r="O8" s="15"/>
      <c r="P8" s="71">
        <v>100000</v>
      </c>
      <c r="Q8" s="15"/>
      <c r="R8" s="71">
        <v>100000000000</v>
      </c>
      <c r="S8" s="15"/>
      <c r="T8" s="71">
        <v>123796118687</v>
      </c>
      <c r="U8" s="15"/>
      <c r="V8" s="71">
        <v>0</v>
      </c>
      <c r="W8" s="15"/>
      <c r="X8" s="71">
        <v>0</v>
      </c>
      <c r="Y8" s="15"/>
      <c r="Z8" s="71">
        <v>0</v>
      </c>
      <c r="AA8" s="15"/>
      <c r="AB8" s="71">
        <v>0</v>
      </c>
      <c r="AC8" s="15"/>
      <c r="AD8" s="71">
        <v>100000</v>
      </c>
      <c r="AE8" s="15"/>
      <c r="AF8" s="23">
        <v>1098000</v>
      </c>
      <c r="AG8" s="15"/>
      <c r="AH8" s="71">
        <v>100000000000</v>
      </c>
      <c r="AI8" s="15"/>
      <c r="AJ8" s="71">
        <v>126823111933</v>
      </c>
      <c r="AK8" s="15"/>
      <c r="AL8" s="72">
        <v>2.78</v>
      </c>
    </row>
    <row r="9" spans="1:38" s="57" customFormat="1" ht="30" customHeight="1" thickBot="1" x14ac:dyDescent="0.25">
      <c r="A9" s="85"/>
      <c r="B9" s="85"/>
      <c r="C9" s="17"/>
      <c r="D9" s="56"/>
      <c r="E9" s="17"/>
      <c r="F9" s="56"/>
      <c r="G9" s="17"/>
      <c r="H9" s="56"/>
      <c r="I9" s="17"/>
      <c r="J9" s="56"/>
      <c r="K9" s="17"/>
      <c r="L9" s="56"/>
      <c r="M9" s="17"/>
      <c r="N9" s="56"/>
      <c r="O9" s="17"/>
      <c r="P9" s="16">
        <v>100000</v>
      </c>
      <c r="Q9" s="17"/>
      <c r="R9" s="16">
        <v>100000000000</v>
      </c>
      <c r="S9" s="17"/>
      <c r="T9" s="16">
        <f>SUM(T8)</f>
        <v>123796118687</v>
      </c>
      <c r="U9" s="17"/>
      <c r="V9" s="16">
        <v>0</v>
      </c>
      <c r="W9" s="17"/>
      <c r="X9" s="16">
        <v>0</v>
      </c>
      <c r="Y9" s="17"/>
      <c r="Z9" s="16">
        <v>0</v>
      </c>
      <c r="AA9" s="17"/>
      <c r="AB9" s="16">
        <v>0</v>
      </c>
      <c r="AC9" s="17"/>
      <c r="AD9" s="16">
        <v>100000</v>
      </c>
      <c r="AE9" s="17"/>
      <c r="AF9" s="56"/>
      <c r="AG9" s="17"/>
      <c r="AH9" s="16">
        <v>100000000000</v>
      </c>
      <c r="AI9" s="17"/>
      <c r="AJ9" s="16">
        <f>SUM(AJ8)</f>
        <v>126823111933</v>
      </c>
      <c r="AK9" s="17"/>
      <c r="AL9" s="67">
        <v>2.78</v>
      </c>
    </row>
  </sheetData>
  <mergeCells count="27">
    <mergeCell ref="V6:X6"/>
    <mergeCell ref="Z6:AB6"/>
    <mergeCell ref="A8:B8"/>
    <mergeCell ref="A9:B9"/>
    <mergeCell ref="T6:T7"/>
    <mergeCell ref="R6:R7"/>
    <mergeCell ref="P6:P7"/>
    <mergeCell ref="D6:D7"/>
    <mergeCell ref="F6:F7"/>
    <mergeCell ref="H6:H7"/>
    <mergeCell ref="J6:J7"/>
    <mergeCell ref="L6:L7"/>
    <mergeCell ref="N6:N7"/>
    <mergeCell ref="A6:B7"/>
    <mergeCell ref="A1:AL1"/>
    <mergeCell ref="A2:AL2"/>
    <mergeCell ref="A3:AL3"/>
    <mergeCell ref="A5:O5"/>
    <mergeCell ref="P5:T5"/>
    <mergeCell ref="V5:AB5"/>
    <mergeCell ref="AD5:AL5"/>
    <mergeCell ref="A4:AL4"/>
    <mergeCell ref="AD6:AD7"/>
    <mergeCell ref="AF6:AF7"/>
    <mergeCell ref="AH6:AH7"/>
    <mergeCell ref="AJ6:AJ7"/>
    <mergeCell ref="AL6:AL7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0"/>
  <sheetViews>
    <sheetView rightToLeft="1" zoomScaleNormal="100" workbookViewId="0">
      <selection activeCell="A4" sqref="A4:XFD4"/>
    </sheetView>
  </sheetViews>
  <sheetFormatPr defaultRowHeight="30" customHeight="1" x14ac:dyDescent="0.2"/>
  <cols>
    <col min="1" max="1" width="30.1406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8.28515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3.85546875" customWidth="1"/>
    <col min="40" max="40" width="0.7109375" customWidth="1"/>
    <col min="41" max="41" width="9.140625" customWidth="1"/>
    <col min="42" max="42" width="0.5703125" customWidth="1"/>
    <col min="43" max="43" width="3.7109375" customWidth="1"/>
    <col min="44" max="44" width="0.425781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30" customHeight="1" x14ac:dyDescent="0.2">
      <c r="A1" s="85" t="s">
        <v>348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ht="30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ht="9.75" customHeight="1" x14ac:dyDescent="0.2"/>
    <row r="5" spans="1:49" ht="30" customHeight="1" x14ac:dyDescent="0.2">
      <c r="A5" s="87" t="s">
        <v>122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ht="30" customHeight="1" x14ac:dyDescent="0.2">
      <c r="I6" s="77" t="s">
        <v>3</v>
      </c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C6" s="77" t="s">
        <v>5</v>
      </c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</row>
    <row r="7" spans="1:49" ht="30" customHeight="1" x14ac:dyDescent="0.2">
      <c r="A7" s="77" t="s">
        <v>123</v>
      </c>
      <c r="B7" s="77"/>
      <c r="C7" s="77"/>
      <c r="D7" s="77"/>
      <c r="E7" s="77"/>
      <c r="F7" s="77"/>
      <c r="G7" s="77"/>
      <c r="I7" s="77" t="s">
        <v>124</v>
      </c>
      <c r="J7" s="77"/>
      <c r="K7" s="77"/>
      <c r="M7" s="77" t="s">
        <v>125</v>
      </c>
      <c r="N7" s="77"/>
      <c r="O7" s="77"/>
      <c r="Q7" s="77" t="s">
        <v>126</v>
      </c>
      <c r="R7" s="77"/>
      <c r="S7" s="77"/>
      <c r="T7" s="77"/>
      <c r="U7" s="77"/>
      <c r="W7" s="77" t="s">
        <v>127</v>
      </c>
      <c r="X7" s="77"/>
      <c r="Y7" s="77"/>
      <c r="Z7" s="77"/>
      <c r="AA7" s="77"/>
      <c r="AC7" s="77" t="s">
        <v>124</v>
      </c>
      <c r="AD7" s="77"/>
      <c r="AE7" s="77"/>
      <c r="AF7" s="77"/>
      <c r="AG7" s="77"/>
      <c r="AI7" s="77" t="s">
        <v>125</v>
      </c>
      <c r="AJ7" s="77"/>
      <c r="AK7" s="77"/>
      <c r="AM7" s="77" t="s">
        <v>126</v>
      </c>
      <c r="AN7" s="77"/>
      <c r="AO7" s="77"/>
      <c r="AQ7" s="77" t="s">
        <v>127</v>
      </c>
      <c r="AR7" s="77"/>
      <c r="AS7" s="77"/>
    </row>
    <row r="8" spans="1:49" ht="30" customHeight="1" x14ac:dyDescent="0.2">
      <c r="A8" s="12"/>
      <c r="B8" s="12"/>
      <c r="C8" s="12"/>
      <c r="D8" s="12"/>
      <c r="E8" s="12"/>
      <c r="F8" s="12"/>
      <c r="G8" s="12"/>
      <c r="I8" s="12"/>
      <c r="J8" s="12"/>
      <c r="K8" s="12"/>
      <c r="M8" s="12"/>
      <c r="N8" s="12"/>
      <c r="O8" s="12"/>
      <c r="Q8" s="12"/>
      <c r="R8" s="12"/>
      <c r="S8" s="12"/>
      <c r="T8" s="12"/>
      <c r="U8" s="12"/>
      <c r="W8" s="12"/>
      <c r="X8" s="12"/>
      <c r="Y8" s="12"/>
      <c r="Z8" s="12"/>
      <c r="AA8" s="12"/>
      <c r="AC8" s="12"/>
      <c r="AD8" s="12"/>
      <c r="AE8" s="12"/>
      <c r="AF8" s="12"/>
      <c r="AG8" s="12"/>
      <c r="AI8" s="12"/>
      <c r="AJ8" s="12"/>
      <c r="AK8" s="12"/>
      <c r="AM8" s="12"/>
      <c r="AN8" s="12"/>
      <c r="AO8" s="12"/>
      <c r="AQ8" s="12"/>
      <c r="AR8" s="12"/>
      <c r="AS8" s="12"/>
    </row>
    <row r="9" spans="1:49" ht="30" customHeight="1" x14ac:dyDescent="0.2">
      <c r="A9" s="87" t="s">
        <v>128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</row>
    <row r="10" spans="1:49" ht="30" customHeight="1" x14ac:dyDescent="0.2">
      <c r="C10" s="77" t="s">
        <v>3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Y10" s="77" t="s">
        <v>5</v>
      </c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</row>
    <row r="11" spans="1:49" ht="30" customHeight="1" x14ac:dyDescent="0.2">
      <c r="A11" s="1" t="s">
        <v>123</v>
      </c>
      <c r="C11" s="3" t="s">
        <v>129</v>
      </c>
      <c r="D11" s="2"/>
      <c r="E11" s="3" t="s">
        <v>130</v>
      </c>
      <c r="F11" s="2"/>
      <c r="G11" s="78" t="s">
        <v>131</v>
      </c>
      <c r="H11" s="78"/>
      <c r="I11" s="78"/>
      <c r="J11" s="2"/>
      <c r="K11" s="78" t="s">
        <v>132</v>
      </c>
      <c r="L11" s="78"/>
      <c r="M11" s="78"/>
      <c r="N11" s="2"/>
      <c r="O11" s="78" t="s">
        <v>125</v>
      </c>
      <c r="P11" s="78"/>
      <c r="Q11" s="78"/>
      <c r="R11" s="2"/>
      <c r="S11" s="78" t="s">
        <v>126</v>
      </c>
      <c r="T11" s="78"/>
      <c r="U11" s="78"/>
      <c r="V11" s="78"/>
      <c r="W11" s="78"/>
      <c r="Y11" s="78" t="s">
        <v>129</v>
      </c>
      <c r="Z11" s="78"/>
      <c r="AA11" s="78"/>
      <c r="AB11" s="78"/>
      <c r="AC11" s="78"/>
      <c r="AD11" s="2"/>
      <c r="AE11" s="78" t="s">
        <v>130</v>
      </c>
      <c r="AF11" s="78"/>
      <c r="AG11" s="78"/>
      <c r="AH11" s="78"/>
      <c r="AI11" s="78"/>
      <c r="AJ11" s="2"/>
      <c r="AK11" s="78" t="s">
        <v>131</v>
      </c>
      <c r="AL11" s="78"/>
      <c r="AM11" s="78"/>
      <c r="AN11" s="2"/>
      <c r="AO11" s="78" t="s">
        <v>132</v>
      </c>
      <c r="AP11" s="78"/>
      <c r="AQ11" s="78"/>
      <c r="AR11" s="2"/>
      <c r="AS11" s="78" t="s">
        <v>125</v>
      </c>
      <c r="AT11" s="78"/>
      <c r="AU11" s="2"/>
      <c r="AV11" s="3" t="s">
        <v>126</v>
      </c>
    </row>
    <row r="12" spans="1:49" ht="30" customHeight="1" x14ac:dyDescent="0.2">
      <c r="A12" s="47" t="s">
        <v>133</v>
      </c>
      <c r="B12" s="15"/>
      <c r="C12" s="47" t="s">
        <v>134</v>
      </c>
      <c r="D12" s="15"/>
      <c r="E12" s="47" t="s">
        <v>135</v>
      </c>
      <c r="F12" s="15"/>
      <c r="G12" s="86" t="s">
        <v>135</v>
      </c>
      <c r="H12" s="86"/>
      <c r="I12" s="86"/>
      <c r="J12" s="15"/>
      <c r="K12" s="88">
        <v>0</v>
      </c>
      <c r="L12" s="88"/>
      <c r="M12" s="88"/>
      <c r="N12" s="15"/>
      <c r="O12" s="88">
        <v>0</v>
      </c>
      <c r="P12" s="88"/>
      <c r="Q12" s="88"/>
      <c r="R12" s="15"/>
      <c r="S12" s="86" t="s">
        <v>135</v>
      </c>
      <c r="T12" s="86"/>
      <c r="U12" s="86"/>
      <c r="V12" s="86"/>
      <c r="W12" s="86"/>
      <c r="X12" s="15"/>
      <c r="Y12" s="86" t="s">
        <v>134</v>
      </c>
      <c r="Z12" s="86"/>
      <c r="AA12" s="86"/>
      <c r="AB12" s="86"/>
      <c r="AC12" s="86"/>
      <c r="AD12" s="15"/>
      <c r="AE12" s="86" t="s">
        <v>136</v>
      </c>
      <c r="AF12" s="86"/>
      <c r="AG12" s="86"/>
      <c r="AH12" s="86"/>
      <c r="AI12" s="86"/>
      <c r="AJ12" s="15"/>
      <c r="AK12" s="86" t="s">
        <v>135</v>
      </c>
      <c r="AL12" s="86"/>
      <c r="AM12" s="86"/>
      <c r="AN12" s="15"/>
      <c r="AO12" s="92">
        <v>203021796</v>
      </c>
      <c r="AP12" s="92"/>
      <c r="AQ12" s="92"/>
      <c r="AR12" s="15"/>
      <c r="AS12" s="88">
        <v>6480</v>
      </c>
      <c r="AT12" s="88"/>
      <c r="AU12" s="15"/>
      <c r="AV12" s="47" t="s">
        <v>137</v>
      </c>
    </row>
    <row r="13" spans="1:49" ht="30" customHeight="1" x14ac:dyDescent="0.2">
      <c r="A13" s="48" t="s">
        <v>138</v>
      </c>
      <c r="B13" s="15"/>
      <c r="C13" s="48" t="s">
        <v>134</v>
      </c>
      <c r="D13" s="15"/>
      <c r="E13" s="48" t="s">
        <v>135</v>
      </c>
      <c r="F13" s="15"/>
      <c r="G13" s="89" t="s">
        <v>135</v>
      </c>
      <c r="H13" s="89"/>
      <c r="I13" s="89"/>
      <c r="J13" s="15"/>
      <c r="K13" s="90">
        <v>0</v>
      </c>
      <c r="L13" s="90"/>
      <c r="M13" s="90"/>
      <c r="N13" s="15"/>
      <c r="O13" s="90">
        <v>0</v>
      </c>
      <c r="P13" s="90"/>
      <c r="Q13" s="90"/>
      <c r="R13" s="15"/>
      <c r="S13" s="89" t="s">
        <v>135</v>
      </c>
      <c r="T13" s="89"/>
      <c r="U13" s="89"/>
      <c r="V13" s="89"/>
      <c r="W13" s="89"/>
      <c r="X13" s="15"/>
      <c r="Y13" s="89" t="s">
        <v>134</v>
      </c>
      <c r="Z13" s="89"/>
      <c r="AA13" s="89"/>
      <c r="AB13" s="89"/>
      <c r="AC13" s="89"/>
      <c r="AD13" s="15"/>
      <c r="AE13" s="89" t="s">
        <v>136</v>
      </c>
      <c r="AF13" s="89"/>
      <c r="AG13" s="89"/>
      <c r="AH13" s="89"/>
      <c r="AI13" s="89"/>
      <c r="AJ13" s="15"/>
      <c r="AK13" s="89" t="s">
        <v>135</v>
      </c>
      <c r="AL13" s="89"/>
      <c r="AM13" s="89"/>
      <c r="AN13" s="15"/>
      <c r="AO13" s="91">
        <v>20000</v>
      </c>
      <c r="AP13" s="91"/>
      <c r="AQ13" s="91"/>
      <c r="AR13" s="15"/>
      <c r="AS13" s="90">
        <v>6000</v>
      </c>
      <c r="AT13" s="90"/>
      <c r="AU13" s="15"/>
      <c r="AV13" s="48" t="s">
        <v>139</v>
      </c>
    </row>
    <row r="14" spans="1:49" ht="30" customHeight="1" x14ac:dyDescent="0.2">
      <c r="A14" s="48" t="s">
        <v>140</v>
      </c>
      <c r="B14" s="15"/>
      <c r="C14" s="48" t="s">
        <v>134</v>
      </c>
      <c r="D14" s="15"/>
      <c r="E14" s="48" t="s">
        <v>135</v>
      </c>
      <c r="F14" s="15"/>
      <c r="G14" s="89" t="s">
        <v>135</v>
      </c>
      <c r="H14" s="89"/>
      <c r="I14" s="89"/>
      <c r="J14" s="15"/>
      <c r="K14" s="90">
        <v>0</v>
      </c>
      <c r="L14" s="90"/>
      <c r="M14" s="90"/>
      <c r="N14" s="15"/>
      <c r="O14" s="90">
        <v>0</v>
      </c>
      <c r="P14" s="90"/>
      <c r="Q14" s="90"/>
      <c r="R14" s="15"/>
      <c r="S14" s="89" t="s">
        <v>135</v>
      </c>
      <c r="T14" s="89"/>
      <c r="U14" s="89"/>
      <c r="V14" s="89"/>
      <c r="W14" s="89"/>
      <c r="X14" s="15"/>
      <c r="Y14" s="89" t="s">
        <v>134</v>
      </c>
      <c r="Z14" s="89"/>
      <c r="AA14" s="89"/>
      <c r="AB14" s="89"/>
      <c r="AC14" s="89"/>
      <c r="AD14" s="15"/>
      <c r="AE14" s="89" t="s">
        <v>136</v>
      </c>
      <c r="AF14" s="89"/>
      <c r="AG14" s="89"/>
      <c r="AH14" s="89"/>
      <c r="AI14" s="89"/>
      <c r="AJ14" s="15"/>
      <c r="AK14" s="89" t="s">
        <v>135</v>
      </c>
      <c r="AL14" s="89"/>
      <c r="AM14" s="89"/>
      <c r="AN14" s="15"/>
      <c r="AO14" s="91">
        <v>24976000</v>
      </c>
      <c r="AP14" s="91"/>
      <c r="AQ14" s="91"/>
      <c r="AR14" s="15"/>
      <c r="AS14" s="90">
        <v>6500</v>
      </c>
      <c r="AT14" s="90"/>
      <c r="AU14" s="15"/>
      <c r="AV14" s="48" t="s">
        <v>139</v>
      </c>
    </row>
    <row r="15" spans="1:49" ht="30" customHeight="1" x14ac:dyDescent="0.2">
      <c r="A15" s="48" t="s">
        <v>16</v>
      </c>
      <c r="B15" s="15"/>
      <c r="C15" s="48" t="s">
        <v>134</v>
      </c>
      <c r="D15" s="15"/>
      <c r="E15" s="48" t="s">
        <v>141</v>
      </c>
      <c r="F15" s="15"/>
      <c r="G15" s="89" t="s">
        <v>135</v>
      </c>
      <c r="H15" s="89"/>
      <c r="I15" s="89"/>
      <c r="J15" s="15"/>
      <c r="K15" s="90">
        <v>1000</v>
      </c>
      <c r="L15" s="90"/>
      <c r="M15" s="90"/>
      <c r="N15" s="15"/>
      <c r="O15" s="90">
        <v>1400</v>
      </c>
      <c r="P15" s="90"/>
      <c r="Q15" s="90"/>
      <c r="R15" s="15"/>
      <c r="S15" s="89" t="s">
        <v>137</v>
      </c>
      <c r="T15" s="89"/>
      <c r="U15" s="89"/>
      <c r="V15" s="89"/>
      <c r="W15" s="89"/>
      <c r="X15" s="15"/>
      <c r="Y15" s="89" t="s">
        <v>134</v>
      </c>
      <c r="Z15" s="89"/>
      <c r="AA15" s="89"/>
      <c r="AB15" s="89"/>
      <c r="AC15" s="89"/>
      <c r="AD15" s="15"/>
      <c r="AE15" s="89" t="s">
        <v>135</v>
      </c>
      <c r="AF15" s="89"/>
      <c r="AG15" s="89"/>
      <c r="AH15" s="89"/>
      <c r="AI15" s="89"/>
      <c r="AJ15" s="15"/>
      <c r="AK15" s="89" t="s">
        <v>135</v>
      </c>
      <c r="AL15" s="89"/>
      <c r="AM15" s="89"/>
      <c r="AN15" s="15"/>
      <c r="AO15" s="90">
        <v>0</v>
      </c>
      <c r="AP15" s="90"/>
      <c r="AQ15" s="90"/>
      <c r="AR15" s="15"/>
      <c r="AS15" s="90">
        <v>0</v>
      </c>
      <c r="AT15" s="90"/>
      <c r="AU15" s="15"/>
      <c r="AV15" s="48" t="s">
        <v>135</v>
      </c>
    </row>
    <row r="16" spans="1:49" ht="30" customHeight="1" x14ac:dyDescent="0.2">
      <c r="A16" s="48" t="s">
        <v>17</v>
      </c>
      <c r="B16" s="15"/>
      <c r="C16" s="48" t="s">
        <v>134</v>
      </c>
      <c r="D16" s="15"/>
      <c r="E16" s="48" t="s">
        <v>141</v>
      </c>
      <c r="F16" s="15"/>
      <c r="G16" s="89" t="s">
        <v>135</v>
      </c>
      <c r="H16" s="89"/>
      <c r="I16" s="89"/>
      <c r="J16" s="15"/>
      <c r="K16" s="90">
        <v>5226168</v>
      </c>
      <c r="L16" s="90"/>
      <c r="M16" s="90"/>
      <c r="N16" s="15"/>
      <c r="O16" s="90">
        <v>2347</v>
      </c>
      <c r="P16" s="90"/>
      <c r="Q16" s="90"/>
      <c r="R16" s="15"/>
      <c r="S16" s="89" t="s">
        <v>142</v>
      </c>
      <c r="T16" s="89"/>
      <c r="U16" s="89"/>
      <c r="V16" s="89"/>
      <c r="W16" s="89"/>
      <c r="X16" s="15"/>
      <c r="Y16" s="89" t="s">
        <v>134</v>
      </c>
      <c r="Z16" s="89"/>
      <c r="AA16" s="89"/>
      <c r="AB16" s="89"/>
      <c r="AC16" s="89"/>
      <c r="AD16" s="15"/>
      <c r="AE16" s="89" t="s">
        <v>141</v>
      </c>
      <c r="AF16" s="89"/>
      <c r="AG16" s="89"/>
      <c r="AH16" s="89"/>
      <c r="AI16" s="89"/>
      <c r="AJ16" s="15"/>
      <c r="AK16" s="89" t="s">
        <v>135</v>
      </c>
      <c r="AL16" s="89"/>
      <c r="AM16" s="89"/>
      <c r="AN16" s="15"/>
      <c r="AO16" s="90">
        <v>179369856</v>
      </c>
      <c r="AP16" s="90"/>
      <c r="AQ16" s="90"/>
      <c r="AR16" s="15"/>
      <c r="AS16" s="90">
        <v>2347</v>
      </c>
      <c r="AT16" s="90"/>
      <c r="AU16" s="15"/>
      <c r="AV16" s="48" t="s">
        <v>142</v>
      </c>
    </row>
    <row r="17" spans="1:49" ht="30" customHeight="1" x14ac:dyDescent="0.2">
      <c r="A17" s="87" t="s">
        <v>143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</row>
    <row r="18" spans="1:49" ht="30" customHeight="1" x14ac:dyDescent="0.2">
      <c r="C18" s="77" t="s">
        <v>3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O18" s="77" t="s">
        <v>5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</row>
    <row r="19" spans="1:49" ht="30" customHeight="1" x14ac:dyDescent="0.2">
      <c r="A19" s="1" t="s">
        <v>123</v>
      </c>
      <c r="C19" s="3" t="s">
        <v>130</v>
      </c>
      <c r="D19" s="2"/>
      <c r="E19" s="3" t="s">
        <v>132</v>
      </c>
      <c r="F19" s="2"/>
      <c r="G19" s="78" t="s">
        <v>125</v>
      </c>
      <c r="H19" s="78"/>
      <c r="I19" s="78"/>
      <c r="J19" s="2"/>
      <c r="K19" s="78" t="s">
        <v>126</v>
      </c>
      <c r="L19" s="78"/>
      <c r="M19" s="78"/>
      <c r="O19" s="78" t="s">
        <v>130</v>
      </c>
      <c r="P19" s="78"/>
      <c r="Q19" s="78"/>
      <c r="R19" s="78"/>
      <c r="S19" s="78"/>
      <c r="T19" s="2"/>
      <c r="U19" s="78" t="s">
        <v>132</v>
      </c>
      <c r="V19" s="78"/>
      <c r="W19" s="78"/>
      <c r="X19" s="78"/>
      <c r="Y19" s="78"/>
      <c r="Z19" s="2"/>
      <c r="AA19" s="78" t="s">
        <v>125</v>
      </c>
      <c r="AB19" s="78"/>
      <c r="AC19" s="78"/>
      <c r="AD19" s="78"/>
      <c r="AE19" s="78"/>
      <c r="AF19" s="2"/>
      <c r="AG19" s="78" t="s">
        <v>126</v>
      </c>
      <c r="AH19" s="78"/>
      <c r="AI19" s="78"/>
    </row>
    <row r="20" spans="1:49" ht="30" customHeight="1" x14ac:dyDescent="0.2">
      <c r="A20" s="2"/>
      <c r="C20" s="2"/>
      <c r="E20" s="2"/>
      <c r="G20" s="2"/>
      <c r="H20" s="2"/>
      <c r="I20" s="2"/>
      <c r="K20" s="2"/>
      <c r="L20" s="2"/>
      <c r="M20" s="2"/>
      <c r="O20" s="2"/>
      <c r="P20" s="2"/>
      <c r="Q20" s="2"/>
      <c r="R20" s="2"/>
      <c r="S20" s="2"/>
      <c r="U20" s="2"/>
      <c r="V20" s="2"/>
      <c r="W20" s="2"/>
      <c r="X20" s="2"/>
      <c r="Y20" s="2"/>
      <c r="AA20" s="2"/>
      <c r="AB20" s="2"/>
      <c r="AC20" s="2"/>
      <c r="AD20" s="2"/>
      <c r="AE20" s="2"/>
      <c r="AG20" s="2"/>
      <c r="AH20" s="2"/>
      <c r="AI20" s="2"/>
    </row>
  </sheetData>
  <mergeCells count="84">
    <mergeCell ref="A17:AD17"/>
    <mergeCell ref="AE17:AW17"/>
    <mergeCell ref="C18:M18"/>
    <mergeCell ref="O18:AI18"/>
    <mergeCell ref="G19:I19"/>
    <mergeCell ref="K19:M19"/>
    <mergeCell ref="O19:S19"/>
    <mergeCell ref="U19:Y19"/>
    <mergeCell ref="AA19:AE19"/>
    <mergeCell ref="AG19:AI19"/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K12:AM12"/>
    <mergeCell ref="AO12:AQ12"/>
    <mergeCell ref="AE14:AI14"/>
    <mergeCell ref="AK14:AM14"/>
    <mergeCell ref="AO14:AQ14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9:AD9"/>
    <mergeCell ref="AE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7:AG7"/>
    <mergeCell ref="AI7:AK7"/>
    <mergeCell ref="AM7:AO7"/>
    <mergeCell ref="AQ7:AS7"/>
    <mergeCell ref="A7:G7"/>
    <mergeCell ref="I7:K7"/>
    <mergeCell ref="M7:O7"/>
    <mergeCell ref="Q7:U7"/>
    <mergeCell ref="W7:AA7"/>
    <mergeCell ref="A1:AW1"/>
    <mergeCell ref="A2:AW2"/>
    <mergeCell ref="A3:AW3"/>
    <mergeCell ref="I6:AA6"/>
    <mergeCell ref="AC6:AS6"/>
    <mergeCell ref="A5:AD5"/>
    <mergeCell ref="AE5:AW5"/>
  </mergeCells>
  <pageMargins left="0.39" right="0.39" top="0.39" bottom="0.39" header="0" footer="0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2"/>
  <sheetViews>
    <sheetView rightToLeft="1" view="pageBreakPreview" zoomScale="60" zoomScaleNormal="100" workbookViewId="0">
      <selection activeCell="A4" sqref="A4:XFD4"/>
    </sheetView>
  </sheetViews>
  <sheetFormatPr defaultRowHeight="30" customHeight="1" x14ac:dyDescent="0.2"/>
  <cols>
    <col min="1" max="1" width="5.140625" customWidth="1"/>
    <col min="2" max="2" width="35" customWidth="1"/>
    <col min="3" max="3" width="1.28515625" customWidth="1"/>
    <col min="4" max="4" width="17.140625" customWidth="1"/>
    <col min="5" max="5" width="1.28515625" customWidth="1"/>
    <col min="6" max="6" width="17.7109375" customWidth="1"/>
    <col min="7" max="7" width="1.28515625" customWidth="1"/>
    <col min="8" max="8" width="17.7109375" customWidth="1"/>
    <col min="9" max="9" width="1.28515625" customWidth="1"/>
    <col min="10" max="10" width="16.140625" customWidth="1"/>
    <col min="11" max="11" width="1.28515625" customWidth="1"/>
    <col min="12" max="12" width="13.5703125" customWidth="1"/>
    <col min="13" max="13" width="0.28515625" customWidth="1"/>
  </cols>
  <sheetData>
    <row r="1" spans="1:12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30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30" customHeight="1" x14ac:dyDescent="0.2">
      <c r="A4" s="87" t="s">
        <v>347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30" customHeight="1" x14ac:dyDescent="0.2">
      <c r="D5" s="1" t="s">
        <v>3</v>
      </c>
      <c r="F5" s="77" t="s">
        <v>4</v>
      </c>
      <c r="G5" s="77"/>
      <c r="H5" s="77"/>
      <c r="J5" s="93" t="s">
        <v>5</v>
      </c>
      <c r="K5" s="93"/>
      <c r="L5" s="93"/>
    </row>
    <row r="6" spans="1:12" ht="39" customHeight="1" x14ac:dyDescent="0.2">
      <c r="A6" s="77" t="s">
        <v>155</v>
      </c>
      <c r="B6" s="77"/>
      <c r="D6" s="1" t="s">
        <v>156</v>
      </c>
      <c r="F6" s="1" t="s">
        <v>157</v>
      </c>
      <c r="H6" s="1" t="s">
        <v>158</v>
      </c>
      <c r="J6" s="1" t="s">
        <v>156</v>
      </c>
      <c r="L6" s="10" t="s">
        <v>14</v>
      </c>
    </row>
    <row r="7" spans="1:12" ht="30" customHeight="1" x14ac:dyDescent="0.2">
      <c r="A7" s="79" t="s">
        <v>159</v>
      </c>
      <c r="B7" s="79"/>
      <c r="D7" s="5">
        <v>42835239493</v>
      </c>
      <c r="F7" s="5">
        <v>578363945476</v>
      </c>
      <c r="H7" s="5">
        <v>599923644013</v>
      </c>
      <c r="J7" s="5">
        <v>21070540956</v>
      </c>
      <c r="L7" s="68">
        <v>2.7000000000000001E-3</v>
      </c>
    </row>
    <row r="8" spans="1:12" ht="30" customHeight="1" x14ac:dyDescent="0.2">
      <c r="A8" s="80" t="s">
        <v>160</v>
      </c>
      <c r="B8" s="80"/>
      <c r="D8" s="7">
        <v>31678108</v>
      </c>
      <c r="F8" s="7">
        <v>134523</v>
      </c>
      <c r="H8" s="7">
        <v>0</v>
      </c>
      <c r="J8" s="7">
        <v>31812631</v>
      </c>
      <c r="L8" s="69">
        <v>0</v>
      </c>
    </row>
    <row r="9" spans="1:12" ht="30" customHeight="1" x14ac:dyDescent="0.2">
      <c r="A9" s="80" t="s">
        <v>161</v>
      </c>
      <c r="B9" s="80"/>
      <c r="D9" s="7">
        <v>5358540</v>
      </c>
      <c r="F9" s="7">
        <v>68121022755</v>
      </c>
      <c r="H9" s="7">
        <v>68120300000</v>
      </c>
      <c r="J9" s="7">
        <v>6081295</v>
      </c>
      <c r="L9" s="69">
        <v>0</v>
      </c>
    </row>
    <row r="10" spans="1:12" ht="30" customHeight="1" x14ac:dyDescent="0.2">
      <c r="A10" s="80" t="s">
        <v>162</v>
      </c>
      <c r="B10" s="80"/>
      <c r="D10" s="7">
        <v>3950572</v>
      </c>
      <c r="F10" s="7">
        <v>14636</v>
      </c>
      <c r="H10" s="7">
        <v>504000</v>
      </c>
      <c r="J10" s="7">
        <v>3461208</v>
      </c>
      <c r="L10" s="69">
        <v>0</v>
      </c>
    </row>
    <row r="11" spans="1:12" ht="30" customHeight="1" thickBot="1" x14ac:dyDescent="0.25">
      <c r="A11" s="85"/>
      <c r="B11" s="85"/>
      <c r="D11" s="16">
        <f>SUM(D7:D10)</f>
        <v>42876226713</v>
      </c>
      <c r="E11" s="56">
        <f t="shared" ref="E11:I11" si="0">SUM(E7:E10)</f>
        <v>0</v>
      </c>
      <c r="F11" s="16">
        <f>SUM(F7:F10)</f>
        <v>646485117390</v>
      </c>
      <c r="G11" s="56">
        <f t="shared" si="0"/>
        <v>0</v>
      </c>
      <c r="H11" s="16">
        <f>SUM(H7:H10)</f>
        <v>668044448013</v>
      </c>
      <c r="I11" s="56">
        <f t="shared" si="0"/>
        <v>0</v>
      </c>
      <c r="J11" s="16">
        <f>SUM(J7:J10)</f>
        <v>21111896090</v>
      </c>
      <c r="K11" s="17"/>
      <c r="L11" s="70">
        <v>2.7000000000000001E-3</v>
      </c>
    </row>
    <row r="12" spans="1:12" ht="30" customHeight="1" thickTop="1" x14ac:dyDescent="0.2"/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F5:H5"/>
    <mergeCell ref="J5:L5"/>
    <mergeCell ref="A4:L4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1"/>
  <sheetViews>
    <sheetView rightToLeft="1" workbookViewId="0">
      <selection activeCell="L1" sqref="L1:P1048576"/>
    </sheetView>
  </sheetViews>
  <sheetFormatPr defaultRowHeight="30" customHeight="1" x14ac:dyDescent="0.2"/>
  <cols>
    <col min="1" max="1" width="2.5703125" customWidth="1"/>
    <col min="2" max="2" width="42.7109375" customWidth="1"/>
    <col min="3" max="3" width="1.28515625" customWidth="1"/>
    <col min="4" max="4" width="11.7109375" style="15" customWidth="1"/>
    <col min="5" max="5" width="1.28515625" style="15" customWidth="1"/>
    <col min="6" max="6" width="19" style="15" customWidth="1"/>
    <col min="7" max="7" width="1.28515625" style="15" customWidth="1"/>
    <col min="8" max="8" width="14" style="179" customWidth="1"/>
    <col min="9" max="9" width="1.28515625" style="15" customWidth="1"/>
    <col min="10" max="10" width="12.140625" style="15" customWidth="1"/>
    <col min="11" max="11" width="0.28515625" customWidth="1"/>
  </cols>
  <sheetData>
    <row r="1" spans="1:10" ht="30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30" customHeight="1" x14ac:dyDescent="0.2">
      <c r="A4" s="87" t="s">
        <v>359</v>
      </c>
      <c r="B4" s="87"/>
      <c r="C4" s="87"/>
      <c r="D4" s="87"/>
      <c r="E4" s="87"/>
      <c r="F4" s="87"/>
      <c r="G4" s="87"/>
      <c r="H4" s="87"/>
      <c r="I4" s="87"/>
      <c r="J4" s="87"/>
    </row>
    <row r="6" spans="1:10" ht="42" x14ac:dyDescent="0.2">
      <c r="A6" s="77" t="s">
        <v>164</v>
      </c>
      <c r="B6" s="77"/>
      <c r="D6" s="1" t="s">
        <v>165</v>
      </c>
      <c r="F6" s="1" t="s">
        <v>156</v>
      </c>
      <c r="H6" s="175" t="s">
        <v>166</v>
      </c>
      <c r="I6" s="174"/>
      <c r="J6" s="10" t="s">
        <v>167</v>
      </c>
    </row>
    <row r="7" spans="1:10" ht="30" customHeight="1" x14ac:dyDescent="0.2">
      <c r="A7" s="79" t="s">
        <v>168</v>
      </c>
      <c r="B7" s="79"/>
      <c r="D7" s="158" t="s">
        <v>356</v>
      </c>
      <c r="F7" s="23">
        <f>'درآمد سرمایه گذاری در سهام'!J175</f>
        <v>297711463229</v>
      </c>
      <c r="H7" s="176">
        <f>F7/F11</f>
        <v>0.97394314596497322</v>
      </c>
      <c r="J7" s="46">
        <v>6.52</v>
      </c>
    </row>
    <row r="8" spans="1:10" ht="30" customHeight="1" x14ac:dyDescent="0.2">
      <c r="A8" s="80" t="s">
        <v>170</v>
      </c>
      <c r="B8" s="80"/>
      <c r="D8" s="159" t="s">
        <v>169</v>
      </c>
      <c r="F8" s="24">
        <f>'درآمد سرمایه گذاری در اوراق به'!J14</f>
        <v>3026993246</v>
      </c>
      <c r="H8" s="177">
        <f>F8/F11</f>
        <v>9.9026060093502996E-3</v>
      </c>
      <c r="J8" s="58">
        <v>7.0000000000000007E-2</v>
      </c>
    </row>
    <row r="9" spans="1:10" ht="30" customHeight="1" x14ac:dyDescent="0.2">
      <c r="A9" s="80" t="s">
        <v>171</v>
      </c>
      <c r="B9" s="80"/>
      <c r="D9" s="159" t="s">
        <v>354</v>
      </c>
      <c r="F9" s="24">
        <f>'درآمد سپرده بانکی'!D12</f>
        <v>193228</v>
      </c>
      <c r="H9" s="177">
        <f>F9/F11</f>
        <v>6.3213248212670103E-7</v>
      </c>
      <c r="J9" s="58">
        <v>0</v>
      </c>
    </row>
    <row r="10" spans="1:10" ht="30" customHeight="1" x14ac:dyDescent="0.2">
      <c r="A10" s="140" t="s">
        <v>172</v>
      </c>
      <c r="B10" s="140"/>
      <c r="D10" s="160" t="s">
        <v>355</v>
      </c>
      <c r="F10" s="25">
        <f>'سایر درآمدها'!D9</f>
        <v>738868819</v>
      </c>
      <c r="H10" s="178">
        <f>F10/F11</f>
        <v>2.4171599381067658E-3</v>
      </c>
      <c r="J10" s="157">
        <v>0.02</v>
      </c>
    </row>
    <row r="11" spans="1:10" ht="30" customHeight="1" thickBot="1" x14ac:dyDescent="0.25">
      <c r="A11" s="133"/>
      <c r="B11" s="133"/>
      <c r="C11" s="134"/>
      <c r="D11" s="135"/>
      <c r="F11" s="16">
        <v>305676429330</v>
      </c>
      <c r="G11" s="17"/>
      <c r="H11" s="70">
        <f>SUM(H7:H10)</f>
        <v>0.98626354404491245</v>
      </c>
      <c r="I11" s="17"/>
      <c r="J11" s="67">
        <f>SUM(J7:J10)</f>
        <v>6.6099999999999994</v>
      </c>
    </row>
  </sheetData>
  <mergeCells count="10">
    <mergeCell ref="A11:B11"/>
    <mergeCell ref="A7:B7"/>
    <mergeCell ref="A8:B8"/>
    <mergeCell ref="A9:B9"/>
    <mergeCell ref="A10:B10"/>
    <mergeCell ref="A1:J1"/>
    <mergeCell ref="A2:J2"/>
    <mergeCell ref="A3:J3"/>
    <mergeCell ref="A6:B6"/>
    <mergeCell ref="A4:J4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176"/>
  <sheetViews>
    <sheetView rightToLeft="1" view="pageBreakPreview" zoomScale="60" zoomScaleNormal="100" workbookViewId="0">
      <selection activeCell="H166" sqref="H166"/>
    </sheetView>
  </sheetViews>
  <sheetFormatPr defaultRowHeight="30" customHeight="1" x14ac:dyDescent="0.2"/>
  <cols>
    <col min="1" max="1" width="5.140625" style="161" customWidth="1"/>
    <col min="2" max="2" width="26.140625" style="161" customWidth="1"/>
    <col min="3" max="3" width="1.28515625" style="161" customWidth="1"/>
    <col min="4" max="4" width="14.7109375" style="161" customWidth="1"/>
    <col min="5" max="5" width="1.28515625" style="161" customWidth="1"/>
    <col min="6" max="6" width="20.85546875" style="162" customWidth="1"/>
    <col min="7" max="7" width="1.28515625" style="161" customWidth="1"/>
    <col min="8" max="8" width="19.85546875" style="162" customWidth="1"/>
    <col min="9" max="9" width="1.28515625" style="162" customWidth="1"/>
    <col min="10" max="10" width="18.28515625" style="162" customWidth="1"/>
    <col min="11" max="11" width="1.28515625" style="162" customWidth="1"/>
    <col min="12" max="12" width="16.7109375" style="162" customWidth="1"/>
    <col min="13" max="13" width="1.28515625" style="162" customWidth="1"/>
    <col min="14" max="14" width="16.85546875" style="162" customWidth="1"/>
    <col min="15" max="16" width="1.28515625" style="162" customWidth="1"/>
    <col min="17" max="17" width="18.42578125" style="162" customWidth="1"/>
    <col min="18" max="18" width="1.28515625" style="162" customWidth="1"/>
    <col min="19" max="19" width="18" style="162" customWidth="1"/>
    <col min="20" max="20" width="1.28515625" style="162" customWidth="1"/>
    <col min="21" max="21" width="19.28515625" style="162" customWidth="1"/>
    <col min="22" max="22" width="1.28515625" style="162" customWidth="1"/>
    <col min="23" max="23" width="18.7109375" style="162" customWidth="1"/>
    <col min="24" max="24" width="0.28515625" style="161" customWidth="1"/>
    <col min="25" max="16384" width="9.140625" style="161"/>
  </cols>
  <sheetData>
    <row r="1" spans="1:23" ht="30" customHeight="1" x14ac:dyDescent="0.2">
      <c r="A1" s="99" t="s">
        <v>342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30" customHeight="1" x14ac:dyDescent="0.2">
      <c r="A2" s="99" t="s">
        <v>163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ht="30" customHeight="1" x14ac:dyDescent="0.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3" ht="30" customHeight="1" x14ac:dyDescent="0.2">
      <c r="A4" s="98" t="s">
        <v>357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1:23" ht="30" customHeight="1" x14ac:dyDescent="0.2">
      <c r="D5" s="100" t="s">
        <v>173</v>
      </c>
      <c r="E5" s="100"/>
      <c r="F5" s="100"/>
      <c r="G5" s="100"/>
      <c r="H5" s="100"/>
      <c r="I5" s="100"/>
      <c r="J5" s="100"/>
      <c r="K5" s="100"/>
      <c r="L5" s="100"/>
      <c r="N5" s="163" t="s">
        <v>174</v>
      </c>
      <c r="O5" s="163"/>
      <c r="P5" s="163"/>
      <c r="Q5" s="163"/>
      <c r="R5" s="163"/>
      <c r="S5" s="163"/>
      <c r="T5" s="163"/>
      <c r="U5" s="163"/>
      <c r="V5" s="163"/>
      <c r="W5" s="163"/>
    </row>
    <row r="6" spans="1:23" ht="30" customHeight="1" x14ac:dyDescent="0.2">
      <c r="A6" s="112" t="s">
        <v>175</v>
      </c>
      <c r="B6" s="112"/>
      <c r="D6" s="108" t="s">
        <v>176</v>
      </c>
      <c r="E6" s="164"/>
      <c r="F6" s="165" t="s">
        <v>177</v>
      </c>
      <c r="G6" s="164"/>
      <c r="H6" s="165" t="s">
        <v>178</v>
      </c>
      <c r="I6" s="166"/>
      <c r="J6" s="167" t="s">
        <v>121</v>
      </c>
      <c r="K6" s="167"/>
      <c r="L6" s="167"/>
      <c r="N6" s="165" t="s">
        <v>176</v>
      </c>
      <c r="O6" s="166"/>
      <c r="P6" s="165" t="s">
        <v>177</v>
      </c>
      <c r="Q6" s="165"/>
      <c r="R6" s="166"/>
      <c r="S6" s="165" t="s">
        <v>178</v>
      </c>
      <c r="T6" s="166"/>
      <c r="U6" s="167" t="s">
        <v>121</v>
      </c>
      <c r="V6" s="167"/>
      <c r="W6" s="167"/>
    </row>
    <row r="7" spans="1:23" ht="30" customHeight="1" x14ac:dyDescent="0.2">
      <c r="A7" s="109"/>
      <c r="B7" s="109"/>
      <c r="D7" s="109"/>
      <c r="F7" s="168"/>
      <c r="H7" s="168"/>
      <c r="J7" s="107" t="s">
        <v>156</v>
      </c>
      <c r="K7" s="166"/>
      <c r="L7" s="107" t="s">
        <v>166</v>
      </c>
      <c r="N7" s="168"/>
      <c r="P7" s="168"/>
      <c r="Q7" s="168"/>
      <c r="S7" s="168"/>
      <c r="U7" s="107" t="s">
        <v>156</v>
      </c>
      <c r="V7" s="166"/>
      <c r="W7" s="107" t="s">
        <v>166</v>
      </c>
    </row>
    <row r="8" spans="1:23" ht="30" customHeight="1" x14ac:dyDescent="0.2">
      <c r="A8" s="116" t="s">
        <v>64</v>
      </c>
      <c r="B8" s="116"/>
      <c r="D8" s="41">
        <v>0</v>
      </c>
      <c r="F8" s="33">
        <v>0</v>
      </c>
      <c r="H8" s="33">
        <v>373651320</v>
      </c>
      <c r="J8" s="33">
        <f>D8+F8+H8</f>
        <v>373651320</v>
      </c>
      <c r="L8" s="33"/>
      <c r="N8" s="33">
        <v>0</v>
      </c>
      <c r="P8" s="169">
        <v>0</v>
      </c>
      <c r="Q8" s="169"/>
      <c r="S8" s="33">
        <v>373651320</v>
      </c>
      <c r="U8" s="33">
        <f>N8+P8+S8</f>
        <v>373651320</v>
      </c>
      <c r="W8" s="33"/>
    </row>
    <row r="9" spans="1:23" ht="30" customHeight="1" x14ac:dyDescent="0.2">
      <c r="A9" s="121" t="s">
        <v>111</v>
      </c>
      <c r="B9" s="121"/>
      <c r="D9" s="37">
        <v>0</v>
      </c>
      <c r="F9" s="34">
        <v>0</v>
      </c>
      <c r="H9" s="34">
        <v>0</v>
      </c>
      <c r="J9" s="151">
        <f>D9+F9+H9</f>
        <v>0</v>
      </c>
      <c r="L9" s="34"/>
      <c r="N9" s="34">
        <v>0</v>
      </c>
      <c r="P9" s="153">
        <v>0</v>
      </c>
      <c r="Q9" s="153"/>
      <c r="S9" s="34">
        <v>0</v>
      </c>
      <c r="U9" s="151">
        <f>N9+P9+S9</f>
        <v>0</v>
      </c>
      <c r="W9" s="34"/>
    </row>
    <row r="10" spans="1:23" ht="30" customHeight="1" x14ac:dyDescent="0.2">
      <c r="A10" s="121" t="s">
        <v>15</v>
      </c>
      <c r="B10" s="121"/>
      <c r="D10" s="37">
        <v>0</v>
      </c>
      <c r="F10" s="34">
        <v>0</v>
      </c>
      <c r="H10" s="34">
        <v>844232846</v>
      </c>
      <c r="J10" s="151">
        <f t="shared" ref="J10:J12" si="0">D10+F10+H10</f>
        <v>844232846</v>
      </c>
      <c r="L10" s="34"/>
      <c r="N10" s="34">
        <v>0</v>
      </c>
      <c r="P10" s="153">
        <v>0</v>
      </c>
      <c r="Q10" s="153"/>
      <c r="S10" s="34">
        <v>844232846</v>
      </c>
      <c r="U10" s="151">
        <f t="shared" ref="U10:U73" si="1">N10+P10+S10</f>
        <v>844232846</v>
      </c>
      <c r="W10" s="34"/>
    </row>
    <row r="11" spans="1:23" ht="30" customHeight="1" x14ac:dyDescent="0.2">
      <c r="A11" s="121" t="s">
        <v>104</v>
      </c>
      <c r="B11" s="121"/>
      <c r="D11" s="37">
        <v>0</v>
      </c>
      <c r="F11" s="34">
        <v>0</v>
      </c>
      <c r="H11" s="34">
        <v>2303725221</v>
      </c>
      <c r="J11" s="151">
        <f t="shared" si="0"/>
        <v>2303725221</v>
      </c>
      <c r="L11" s="34"/>
      <c r="N11" s="34">
        <v>0</v>
      </c>
      <c r="P11" s="153">
        <v>0</v>
      </c>
      <c r="Q11" s="153"/>
      <c r="S11" s="34">
        <v>2303725221</v>
      </c>
      <c r="U11" s="151">
        <f t="shared" si="1"/>
        <v>2303725221</v>
      </c>
      <c r="W11" s="34"/>
    </row>
    <row r="12" spans="1:23" ht="30" customHeight="1" x14ac:dyDescent="0.2">
      <c r="A12" s="121" t="s">
        <v>96</v>
      </c>
      <c r="B12" s="121"/>
      <c r="D12" s="37">
        <v>0</v>
      </c>
      <c r="F12" s="34">
        <v>-2322072400</v>
      </c>
      <c r="H12" s="34">
        <v>0</v>
      </c>
      <c r="J12" s="151">
        <f t="shared" si="0"/>
        <v>-2322072400</v>
      </c>
      <c r="L12" s="34"/>
      <c r="N12" s="34">
        <v>0</v>
      </c>
      <c r="P12" s="153">
        <v>-2322072400</v>
      </c>
      <c r="Q12" s="153"/>
      <c r="S12" s="34">
        <v>908716632</v>
      </c>
      <c r="U12" s="151">
        <f t="shared" si="1"/>
        <v>-1413355768</v>
      </c>
      <c r="W12" s="34"/>
    </row>
    <row r="13" spans="1:23" ht="30" customHeight="1" x14ac:dyDescent="0.2">
      <c r="A13" s="121" t="s">
        <v>68</v>
      </c>
      <c r="B13" s="121"/>
      <c r="D13" s="37">
        <v>0</v>
      </c>
      <c r="F13" s="34">
        <v>0</v>
      </c>
      <c r="H13" s="34">
        <v>0</v>
      </c>
      <c r="J13" s="151">
        <f>D13+F13+H13</f>
        <v>0</v>
      </c>
      <c r="L13" s="34"/>
      <c r="N13" s="34">
        <v>0</v>
      </c>
      <c r="P13" s="153">
        <v>0</v>
      </c>
      <c r="Q13" s="153"/>
      <c r="S13" s="34">
        <v>0</v>
      </c>
      <c r="U13" s="151">
        <f t="shared" si="1"/>
        <v>0</v>
      </c>
      <c r="W13" s="34"/>
    </row>
    <row r="14" spans="1:23" ht="30" customHeight="1" x14ac:dyDescent="0.2">
      <c r="A14" s="121" t="s">
        <v>49</v>
      </c>
      <c r="B14" s="121"/>
      <c r="D14" s="37">
        <v>0</v>
      </c>
      <c r="F14" s="34">
        <v>-611576133</v>
      </c>
      <c r="H14" s="34">
        <v>2271455818</v>
      </c>
      <c r="J14" s="151">
        <f>D14+F14+H14</f>
        <v>1659879685</v>
      </c>
      <c r="L14" s="34"/>
      <c r="N14" s="34">
        <v>8834680020</v>
      </c>
      <c r="P14" s="153">
        <v>3402467</v>
      </c>
      <c r="Q14" s="153"/>
      <c r="S14" s="34">
        <v>21041549218</v>
      </c>
      <c r="U14" s="151">
        <f t="shared" si="1"/>
        <v>29879631705</v>
      </c>
      <c r="W14" s="34"/>
    </row>
    <row r="15" spans="1:23" ht="30" customHeight="1" x14ac:dyDescent="0.2">
      <c r="A15" s="121" t="s">
        <v>28</v>
      </c>
      <c r="B15" s="121"/>
      <c r="D15" s="37">
        <v>0</v>
      </c>
      <c r="F15" s="34">
        <v>87347284489</v>
      </c>
      <c r="H15" s="34">
        <v>8979374720</v>
      </c>
      <c r="J15" s="151">
        <f>D15+F15+H15</f>
        <v>96326659209</v>
      </c>
      <c r="L15" s="34"/>
      <c r="N15" s="34">
        <v>0</v>
      </c>
      <c r="P15" s="153">
        <v>115078106375</v>
      </c>
      <c r="Q15" s="153"/>
      <c r="S15" s="34">
        <v>15656183043</v>
      </c>
      <c r="U15" s="151">
        <f t="shared" si="1"/>
        <v>130734289418</v>
      </c>
      <c r="W15" s="34"/>
    </row>
    <row r="16" spans="1:23" ht="30" customHeight="1" x14ac:dyDescent="0.2">
      <c r="A16" s="121" t="s">
        <v>179</v>
      </c>
      <c r="B16" s="121"/>
      <c r="D16" s="37">
        <v>0</v>
      </c>
      <c r="F16" s="34">
        <v>-2774755421</v>
      </c>
      <c r="H16" s="34">
        <v>5421095076</v>
      </c>
      <c r="J16" s="151">
        <f t="shared" ref="J16:J18" si="2">D16+F16+H16</f>
        <v>2646339655</v>
      </c>
      <c r="L16" s="34"/>
      <c r="N16" s="34">
        <v>0</v>
      </c>
      <c r="P16" s="153">
        <v>12286702788</v>
      </c>
      <c r="Q16" s="153"/>
      <c r="S16" s="34">
        <v>5421095076</v>
      </c>
      <c r="U16" s="151">
        <f t="shared" si="1"/>
        <v>17707797864</v>
      </c>
      <c r="W16" s="34"/>
    </row>
    <row r="17" spans="1:23" ht="30" customHeight="1" x14ac:dyDescent="0.2">
      <c r="A17" s="121" t="s">
        <v>115</v>
      </c>
      <c r="B17" s="121"/>
      <c r="D17" s="37">
        <v>0</v>
      </c>
      <c r="F17" s="34">
        <v>0</v>
      </c>
      <c r="H17" s="34">
        <v>14130590</v>
      </c>
      <c r="J17" s="151">
        <f t="shared" si="2"/>
        <v>14130590</v>
      </c>
      <c r="L17" s="34"/>
      <c r="N17" s="34">
        <v>0</v>
      </c>
      <c r="P17" s="153">
        <v>0</v>
      </c>
      <c r="Q17" s="153"/>
      <c r="S17" s="34">
        <v>14130590</v>
      </c>
      <c r="U17" s="151">
        <f t="shared" si="1"/>
        <v>14130590</v>
      </c>
      <c r="W17" s="34"/>
    </row>
    <row r="18" spans="1:23" ht="30" customHeight="1" x14ac:dyDescent="0.2">
      <c r="A18" s="121" t="s">
        <v>116</v>
      </c>
      <c r="B18" s="121"/>
      <c r="D18" s="37">
        <v>0</v>
      </c>
      <c r="F18" s="34">
        <v>0</v>
      </c>
      <c r="H18" s="34">
        <v>-869650354</v>
      </c>
      <c r="J18" s="151">
        <f t="shared" si="2"/>
        <v>-869650354</v>
      </c>
      <c r="L18" s="34"/>
      <c r="N18" s="34">
        <v>0</v>
      </c>
      <c r="P18" s="153">
        <v>0</v>
      </c>
      <c r="Q18" s="153"/>
      <c r="S18" s="34">
        <v>-869650354</v>
      </c>
      <c r="U18" s="151">
        <f t="shared" si="1"/>
        <v>-869650354</v>
      </c>
      <c r="W18" s="34"/>
    </row>
    <row r="19" spans="1:23" ht="30" customHeight="1" x14ac:dyDescent="0.2">
      <c r="A19" s="121" t="s">
        <v>52</v>
      </c>
      <c r="B19" s="121"/>
      <c r="D19" s="37">
        <v>0</v>
      </c>
      <c r="F19" s="34">
        <v>-48141144544</v>
      </c>
      <c r="H19" s="34">
        <v>-2401900565</v>
      </c>
      <c r="J19" s="151">
        <f>D19+F19+H19</f>
        <v>-50543045109</v>
      </c>
      <c r="L19" s="34"/>
      <c r="N19" s="34">
        <v>0</v>
      </c>
      <c r="P19" s="153">
        <v>-116722588849</v>
      </c>
      <c r="Q19" s="153"/>
      <c r="S19" s="34">
        <v>-8688770342</v>
      </c>
      <c r="U19" s="151">
        <f t="shared" si="1"/>
        <v>-125411359191</v>
      </c>
      <c r="W19" s="34"/>
    </row>
    <row r="20" spans="1:23" ht="30" customHeight="1" x14ac:dyDescent="0.2">
      <c r="A20" s="121" t="s">
        <v>77</v>
      </c>
      <c r="B20" s="121"/>
      <c r="D20" s="37">
        <v>0</v>
      </c>
      <c r="F20" s="34">
        <v>0</v>
      </c>
      <c r="H20" s="34">
        <v>0</v>
      </c>
      <c r="J20" s="151">
        <f>D20+F20+H20</f>
        <v>0</v>
      </c>
      <c r="L20" s="34"/>
      <c r="N20" s="34">
        <v>0</v>
      </c>
      <c r="P20" s="153">
        <v>0</v>
      </c>
      <c r="Q20" s="153"/>
      <c r="S20" s="34">
        <v>0</v>
      </c>
      <c r="U20" s="151">
        <f t="shared" si="1"/>
        <v>0</v>
      </c>
      <c r="W20" s="34"/>
    </row>
    <row r="21" spans="1:23" ht="30" customHeight="1" x14ac:dyDescent="0.2">
      <c r="A21" s="121" t="s">
        <v>87</v>
      </c>
      <c r="B21" s="121"/>
      <c r="D21" s="37">
        <v>0</v>
      </c>
      <c r="F21" s="34">
        <v>0</v>
      </c>
      <c r="H21" s="34">
        <v>0</v>
      </c>
      <c r="J21" s="151">
        <f>D21+F21+H21</f>
        <v>0</v>
      </c>
      <c r="L21" s="34"/>
      <c r="N21" s="34">
        <v>0</v>
      </c>
      <c r="P21" s="153">
        <v>0</v>
      </c>
      <c r="Q21" s="153"/>
      <c r="S21" s="34">
        <v>0</v>
      </c>
      <c r="U21" s="151">
        <f t="shared" si="1"/>
        <v>0</v>
      </c>
      <c r="W21" s="34"/>
    </row>
    <row r="22" spans="1:23" ht="30" customHeight="1" x14ac:dyDescent="0.2">
      <c r="A22" s="121" t="s">
        <v>83</v>
      </c>
      <c r="B22" s="121"/>
      <c r="D22" s="37">
        <v>0</v>
      </c>
      <c r="F22" s="34">
        <v>0</v>
      </c>
      <c r="H22" s="34">
        <v>0</v>
      </c>
      <c r="J22" s="151">
        <f t="shared" ref="J22" si="3">D22+F22+H22</f>
        <v>0</v>
      </c>
      <c r="L22" s="34"/>
      <c r="N22" s="34">
        <v>0</v>
      </c>
      <c r="P22" s="153">
        <v>0</v>
      </c>
      <c r="Q22" s="153"/>
      <c r="S22" s="34">
        <v>0</v>
      </c>
      <c r="U22" s="151">
        <f t="shared" si="1"/>
        <v>0</v>
      </c>
      <c r="W22" s="34"/>
    </row>
    <row r="23" spans="1:23" ht="30" customHeight="1" x14ac:dyDescent="0.2">
      <c r="A23" s="121" t="s">
        <v>99</v>
      </c>
      <c r="B23" s="121"/>
      <c r="D23" s="37">
        <v>0</v>
      </c>
      <c r="F23" s="34">
        <v>0</v>
      </c>
      <c r="H23" s="34">
        <v>-133055978</v>
      </c>
      <c r="J23" s="151">
        <f>D23+F23+H23</f>
        <v>-133055978</v>
      </c>
      <c r="L23" s="34"/>
      <c r="N23" s="34">
        <v>0</v>
      </c>
      <c r="P23" s="153">
        <v>0</v>
      </c>
      <c r="Q23" s="153"/>
      <c r="S23" s="34">
        <v>-1742726034</v>
      </c>
      <c r="U23" s="151">
        <f t="shared" si="1"/>
        <v>-1742726034</v>
      </c>
      <c r="W23" s="34"/>
    </row>
    <row r="24" spans="1:23" ht="30" customHeight="1" x14ac:dyDescent="0.2">
      <c r="A24" s="121" t="s">
        <v>341</v>
      </c>
      <c r="B24" s="121"/>
      <c r="D24" s="37">
        <v>0</v>
      </c>
      <c r="F24" s="34">
        <v>-2869000534</v>
      </c>
      <c r="H24" s="34">
        <v>15647149185</v>
      </c>
      <c r="J24" s="151">
        <f>D24+F24+H24</f>
        <v>12778148651</v>
      </c>
      <c r="L24" s="34"/>
      <c r="N24" s="34">
        <v>2824159000</v>
      </c>
      <c r="P24" s="153">
        <v>19561275802</v>
      </c>
      <c r="Q24" s="153"/>
      <c r="S24" s="34">
        <v>38590054435</v>
      </c>
      <c r="U24" s="151">
        <f t="shared" si="1"/>
        <v>60975489237</v>
      </c>
      <c r="W24" s="34"/>
    </row>
    <row r="25" spans="1:23" ht="30" customHeight="1" x14ac:dyDescent="0.2">
      <c r="A25" s="121" t="s">
        <v>86</v>
      </c>
      <c r="B25" s="121"/>
      <c r="D25" s="37">
        <v>0</v>
      </c>
      <c r="F25" s="34">
        <v>0</v>
      </c>
      <c r="H25" s="34">
        <v>0</v>
      </c>
      <c r="J25" s="151">
        <f>D25+F25+H25</f>
        <v>0</v>
      </c>
      <c r="L25" s="34"/>
      <c r="N25" s="34">
        <v>0</v>
      </c>
      <c r="P25" s="153">
        <v>0</v>
      </c>
      <c r="Q25" s="153"/>
      <c r="S25" s="34">
        <v>0</v>
      </c>
      <c r="U25" s="151">
        <f t="shared" si="1"/>
        <v>0</v>
      </c>
      <c r="W25" s="34"/>
    </row>
    <row r="26" spans="1:23" ht="30" customHeight="1" x14ac:dyDescent="0.2">
      <c r="A26" s="121" t="s">
        <v>43</v>
      </c>
      <c r="B26" s="121"/>
      <c r="D26" s="37">
        <v>0</v>
      </c>
      <c r="F26" s="34">
        <v>4179617519</v>
      </c>
      <c r="H26" s="34">
        <v>-2876629332</v>
      </c>
      <c r="J26" s="151">
        <f>D26+F26+H26</f>
        <v>1302988187</v>
      </c>
      <c r="L26" s="34"/>
      <c r="N26" s="34">
        <v>0</v>
      </c>
      <c r="P26" s="153">
        <v>-845347</v>
      </c>
      <c r="Q26" s="153"/>
      <c r="S26" s="34">
        <v>-3542722498</v>
      </c>
      <c r="U26" s="151">
        <f t="shared" si="1"/>
        <v>-3543567845</v>
      </c>
      <c r="W26" s="34"/>
    </row>
    <row r="27" spans="1:23" ht="30" customHeight="1" x14ac:dyDescent="0.2">
      <c r="A27" s="121" t="s">
        <v>41</v>
      </c>
      <c r="B27" s="121"/>
      <c r="D27" s="37">
        <v>0</v>
      </c>
      <c r="F27" s="34">
        <v>0</v>
      </c>
      <c r="H27" s="34">
        <v>323974748</v>
      </c>
      <c r="J27" s="151">
        <f>D27+F27+H27</f>
        <v>323974748</v>
      </c>
      <c r="L27" s="34"/>
      <c r="N27" s="34">
        <v>0</v>
      </c>
      <c r="P27" s="153">
        <v>0</v>
      </c>
      <c r="Q27" s="153"/>
      <c r="S27" s="34">
        <v>725473503</v>
      </c>
      <c r="U27" s="151">
        <f t="shared" si="1"/>
        <v>725473503</v>
      </c>
      <c r="W27" s="34"/>
    </row>
    <row r="28" spans="1:23" ht="30" customHeight="1" x14ac:dyDescent="0.2">
      <c r="A28" s="121" t="s">
        <v>101</v>
      </c>
      <c r="B28" s="121"/>
      <c r="D28" s="37">
        <v>0</v>
      </c>
      <c r="F28" s="34">
        <v>402919893</v>
      </c>
      <c r="H28" s="34">
        <v>570855096</v>
      </c>
      <c r="J28" s="151">
        <f t="shared" ref="J28:J30" si="4">D28+F28+H28</f>
        <v>973774989</v>
      </c>
      <c r="L28" s="34"/>
      <c r="N28" s="34">
        <v>0</v>
      </c>
      <c r="P28" s="153">
        <v>402919893</v>
      </c>
      <c r="Q28" s="153"/>
      <c r="S28" s="34">
        <v>570855096</v>
      </c>
      <c r="U28" s="151">
        <f t="shared" si="1"/>
        <v>973774989</v>
      </c>
      <c r="W28" s="34"/>
    </row>
    <row r="29" spans="1:23" ht="30" customHeight="1" x14ac:dyDescent="0.2">
      <c r="A29" s="121" t="s">
        <v>40</v>
      </c>
      <c r="B29" s="121"/>
      <c r="D29" s="37">
        <v>0</v>
      </c>
      <c r="F29" s="34">
        <v>0</v>
      </c>
      <c r="H29" s="34">
        <v>-92276861</v>
      </c>
      <c r="J29" s="151">
        <f t="shared" si="4"/>
        <v>-92276861</v>
      </c>
      <c r="L29" s="34"/>
      <c r="N29" s="34">
        <v>0</v>
      </c>
      <c r="P29" s="153">
        <v>0</v>
      </c>
      <c r="Q29" s="153"/>
      <c r="S29" s="34">
        <v>3580068221</v>
      </c>
      <c r="U29" s="151">
        <f t="shared" si="1"/>
        <v>3580068221</v>
      </c>
      <c r="W29" s="34"/>
    </row>
    <row r="30" spans="1:23" ht="30" customHeight="1" x14ac:dyDescent="0.2">
      <c r="A30" s="121" t="s">
        <v>107</v>
      </c>
      <c r="B30" s="121"/>
      <c r="D30" s="37">
        <v>0</v>
      </c>
      <c r="F30" s="34">
        <v>0</v>
      </c>
      <c r="H30" s="34">
        <v>-441026490</v>
      </c>
      <c r="J30" s="151">
        <f t="shared" si="4"/>
        <v>-441026490</v>
      </c>
      <c r="L30" s="34"/>
      <c r="N30" s="34">
        <v>0</v>
      </c>
      <c r="P30" s="153">
        <v>0</v>
      </c>
      <c r="Q30" s="153"/>
      <c r="S30" s="34">
        <v>-441026490</v>
      </c>
      <c r="U30" s="151">
        <f t="shared" si="1"/>
        <v>-441026490</v>
      </c>
      <c r="W30" s="34"/>
    </row>
    <row r="31" spans="1:23" ht="30" customHeight="1" x14ac:dyDescent="0.2">
      <c r="A31" s="121" t="s">
        <v>29</v>
      </c>
      <c r="B31" s="121"/>
      <c r="D31" s="37">
        <v>0</v>
      </c>
      <c r="F31" s="34">
        <v>0</v>
      </c>
      <c r="H31" s="34">
        <v>439629140</v>
      </c>
      <c r="J31" s="151">
        <f>D31+F31+H31</f>
        <v>439629140</v>
      </c>
      <c r="L31" s="34"/>
      <c r="N31" s="34">
        <v>0</v>
      </c>
      <c r="P31" s="153">
        <v>0</v>
      </c>
      <c r="Q31" s="153"/>
      <c r="S31" s="34">
        <v>439629140</v>
      </c>
      <c r="U31" s="151">
        <f t="shared" si="1"/>
        <v>439629140</v>
      </c>
      <c r="W31" s="34"/>
    </row>
    <row r="32" spans="1:23" ht="30" customHeight="1" x14ac:dyDescent="0.2">
      <c r="A32" s="121" t="s">
        <v>50</v>
      </c>
      <c r="B32" s="121"/>
      <c r="D32" s="37">
        <v>0</v>
      </c>
      <c r="F32" s="34">
        <v>-148073356724</v>
      </c>
      <c r="H32" s="34">
        <v>4400393904</v>
      </c>
      <c r="J32" s="151">
        <f>D32+F32+H32</f>
        <v>-143672962820</v>
      </c>
      <c r="L32" s="34"/>
      <c r="N32" s="34">
        <v>26923171200</v>
      </c>
      <c r="P32" s="153">
        <v>606564470</v>
      </c>
      <c r="Q32" s="153"/>
      <c r="S32" s="34">
        <v>53228683440</v>
      </c>
      <c r="U32" s="151">
        <f t="shared" si="1"/>
        <v>80758419110</v>
      </c>
      <c r="W32" s="34"/>
    </row>
    <row r="33" spans="1:23" ht="30" customHeight="1" x14ac:dyDescent="0.2">
      <c r="A33" s="121" t="s">
        <v>73</v>
      </c>
      <c r="B33" s="121"/>
      <c r="D33" s="37">
        <v>0</v>
      </c>
      <c r="F33" s="34">
        <v>0</v>
      </c>
      <c r="H33" s="34">
        <v>0</v>
      </c>
      <c r="J33" s="151">
        <f t="shared" ref="J33:J36" si="5">D33+F33+H33</f>
        <v>0</v>
      </c>
      <c r="L33" s="34"/>
      <c r="N33" s="34">
        <v>0</v>
      </c>
      <c r="P33" s="153">
        <v>0</v>
      </c>
      <c r="Q33" s="153"/>
      <c r="S33" s="34">
        <v>0</v>
      </c>
      <c r="U33" s="151">
        <f t="shared" si="1"/>
        <v>0</v>
      </c>
      <c r="W33" s="34"/>
    </row>
    <row r="34" spans="1:23" ht="30" customHeight="1" x14ac:dyDescent="0.2">
      <c r="A34" s="121" t="s">
        <v>25</v>
      </c>
      <c r="B34" s="121"/>
      <c r="D34" s="37">
        <v>0</v>
      </c>
      <c r="F34" s="34">
        <v>-29746470825</v>
      </c>
      <c r="H34" s="34">
        <v>23670551639</v>
      </c>
      <c r="J34" s="151">
        <f t="shared" si="5"/>
        <v>-6075919186</v>
      </c>
      <c r="L34" s="34"/>
      <c r="N34" s="34">
        <v>288000000</v>
      </c>
      <c r="P34" s="153">
        <v>42584981</v>
      </c>
      <c r="Q34" s="153"/>
      <c r="S34" s="34">
        <v>27542818298</v>
      </c>
      <c r="U34" s="151">
        <f t="shared" si="1"/>
        <v>27873403279</v>
      </c>
      <c r="W34" s="34"/>
    </row>
    <row r="35" spans="1:23" ht="30" customHeight="1" x14ac:dyDescent="0.2">
      <c r="A35" s="121" t="s">
        <v>114</v>
      </c>
      <c r="B35" s="121"/>
      <c r="D35" s="37">
        <v>0</v>
      </c>
      <c r="F35" s="34">
        <v>3103324833</v>
      </c>
      <c r="H35" s="34">
        <v>2447536222</v>
      </c>
      <c r="J35" s="151">
        <f t="shared" si="5"/>
        <v>5550861055</v>
      </c>
      <c r="L35" s="34"/>
      <c r="N35" s="34">
        <v>4200000000</v>
      </c>
      <c r="P35" s="153">
        <v>3103324833</v>
      </c>
      <c r="Q35" s="153"/>
      <c r="S35" s="34">
        <v>448186243</v>
      </c>
      <c r="U35" s="151">
        <f t="shared" si="1"/>
        <v>7751511076</v>
      </c>
      <c r="W35" s="34"/>
    </row>
    <row r="36" spans="1:23" ht="30" customHeight="1" x14ac:dyDescent="0.2">
      <c r="A36" s="121" t="s">
        <v>339</v>
      </c>
      <c r="B36" s="121"/>
      <c r="D36" s="37">
        <v>0</v>
      </c>
      <c r="F36" s="34">
        <v>-281390051</v>
      </c>
      <c r="H36" s="34">
        <v>53790197</v>
      </c>
      <c r="J36" s="151">
        <f t="shared" si="5"/>
        <v>-227599854</v>
      </c>
      <c r="L36" s="34"/>
      <c r="N36" s="34">
        <v>0</v>
      </c>
      <c r="P36" s="153">
        <v>-281390051</v>
      </c>
      <c r="Q36" s="153"/>
      <c r="S36" s="34">
        <v>53790197</v>
      </c>
      <c r="U36" s="151">
        <f t="shared" si="1"/>
        <v>-227599854</v>
      </c>
      <c r="W36" s="34"/>
    </row>
    <row r="37" spans="1:23" ht="30" customHeight="1" x14ac:dyDescent="0.2">
      <c r="A37" s="121" t="s">
        <v>72</v>
      </c>
      <c r="B37" s="121"/>
      <c r="D37" s="37">
        <v>0</v>
      </c>
      <c r="F37" s="34">
        <v>0</v>
      </c>
      <c r="H37" s="34">
        <v>0</v>
      </c>
      <c r="J37" s="151">
        <f>D37+F37+H37</f>
        <v>0</v>
      </c>
      <c r="L37" s="34"/>
      <c r="N37" s="34">
        <v>0</v>
      </c>
      <c r="P37" s="153">
        <v>0</v>
      </c>
      <c r="Q37" s="153"/>
      <c r="S37" s="34">
        <v>0</v>
      </c>
      <c r="U37" s="151">
        <f t="shared" si="1"/>
        <v>0</v>
      </c>
      <c r="W37" s="34"/>
    </row>
    <row r="38" spans="1:23" ht="30" customHeight="1" x14ac:dyDescent="0.2">
      <c r="A38" s="121" t="s">
        <v>106</v>
      </c>
      <c r="B38" s="121"/>
      <c r="D38" s="37">
        <v>0</v>
      </c>
      <c r="F38" s="34">
        <v>0</v>
      </c>
      <c r="H38" s="34">
        <v>1428007407</v>
      </c>
      <c r="J38" s="151">
        <f>D38+F38+H38</f>
        <v>1428007407</v>
      </c>
      <c r="L38" s="34"/>
      <c r="N38" s="34">
        <v>0</v>
      </c>
      <c r="P38" s="153">
        <v>0</v>
      </c>
      <c r="Q38" s="153"/>
      <c r="S38" s="34">
        <v>1428007407</v>
      </c>
      <c r="U38" s="151">
        <f t="shared" si="1"/>
        <v>1428007407</v>
      </c>
      <c r="W38" s="34"/>
    </row>
    <row r="39" spans="1:23" ht="30" customHeight="1" x14ac:dyDescent="0.2">
      <c r="A39" s="121" t="s">
        <v>180</v>
      </c>
      <c r="B39" s="121"/>
      <c r="D39" s="37">
        <v>0</v>
      </c>
      <c r="F39" s="34">
        <v>45623468</v>
      </c>
      <c r="H39" s="34">
        <v>-16678173</v>
      </c>
      <c r="J39" s="151">
        <f t="shared" ref="J39:J102" si="6">D39+F39+H39</f>
        <v>28945295</v>
      </c>
      <c r="L39" s="34"/>
      <c r="N39" s="34">
        <v>0</v>
      </c>
      <c r="P39" s="153">
        <v>-879137255</v>
      </c>
      <c r="Q39" s="153"/>
      <c r="S39" s="34">
        <v>-16338930</v>
      </c>
      <c r="U39" s="151">
        <f t="shared" si="1"/>
        <v>-895476185</v>
      </c>
      <c r="W39" s="34"/>
    </row>
    <row r="40" spans="1:23" ht="30" customHeight="1" x14ac:dyDescent="0.2">
      <c r="A40" s="121" t="s">
        <v>27</v>
      </c>
      <c r="B40" s="121"/>
      <c r="D40" s="37">
        <v>0</v>
      </c>
      <c r="F40" s="34">
        <v>-48768958747</v>
      </c>
      <c r="H40" s="34">
        <v>30348983262</v>
      </c>
      <c r="J40" s="151">
        <f t="shared" si="6"/>
        <v>-18419975485</v>
      </c>
      <c r="L40" s="34"/>
      <c r="N40" s="34">
        <v>0</v>
      </c>
      <c r="P40" s="153">
        <v>-2856568471</v>
      </c>
      <c r="Q40" s="153"/>
      <c r="S40" s="34">
        <v>67477983558</v>
      </c>
      <c r="U40" s="151">
        <f t="shared" si="1"/>
        <v>64621415087</v>
      </c>
      <c r="W40" s="34"/>
    </row>
    <row r="41" spans="1:23" ht="30" customHeight="1" x14ac:dyDescent="0.2">
      <c r="A41" s="121" t="s">
        <v>47</v>
      </c>
      <c r="B41" s="121"/>
      <c r="D41" s="37">
        <v>0</v>
      </c>
      <c r="F41" s="34">
        <v>0</v>
      </c>
      <c r="H41" s="34">
        <v>8053440394</v>
      </c>
      <c r="J41" s="151">
        <f t="shared" si="6"/>
        <v>8053440394</v>
      </c>
      <c r="L41" s="34"/>
      <c r="N41" s="34">
        <v>0</v>
      </c>
      <c r="P41" s="153">
        <v>0</v>
      </c>
      <c r="Q41" s="153"/>
      <c r="S41" s="34">
        <v>8093557020</v>
      </c>
      <c r="U41" s="151">
        <f t="shared" si="1"/>
        <v>8093557020</v>
      </c>
      <c r="W41" s="34"/>
    </row>
    <row r="42" spans="1:23" ht="30" customHeight="1" x14ac:dyDescent="0.2">
      <c r="A42" s="121" t="s">
        <v>65</v>
      </c>
      <c r="B42" s="121"/>
      <c r="D42" s="37">
        <v>0</v>
      </c>
      <c r="F42" s="34">
        <v>-7728068777</v>
      </c>
      <c r="H42" s="34">
        <v>442221808</v>
      </c>
      <c r="J42" s="151">
        <f t="shared" si="6"/>
        <v>-7285846969</v>
      </c>
      <c r="L42" s="34"/>
      <c r="N42" s="34">
        <v>0</v>
      </c>
      <c r="P42" s="153">
        <v>-5618396393</v>
      </c>
      <c r="Q42" s="153"/>
      <c r="S42" s="34">
        <v>996405264</v>
      </c>
      <c r="U42" s="151">
        <f t="shared" si="1"/>
        <v>-4621991129</v>
      </c>
      <c r="W42" s="34"/>
    </row>
    <row r="43" spans="1:23" ht="30" customHeight="1" x14ac:dyDescent="0.2">
      <c r="A43" s="121" t="s">
        <v>26</v>
      </c>
      <c r="B43" s="121"/>
      <c r="D43" s="37">
        <v>0</v>
      </c>
      <c r="F43" s="34">
        <v>0</v>
      </c>
      <c r="H43" s="34">
        <v>1180323563</v>
      </c>
      <c r="J43" s="151">
        <f t="shared" si="6"/>
        <v>1180323563</v>
      </c>
      <c r="L43" s="34"/>
      <c r="N43" s="34">
        <v>0</v>
      </c>
      <c r="P43" s="153">
        <v>0</v>
      </c>
      <c r="Q43" s="153"/>
      <c r="S43" s="34">
        <v>1619848601</v>
      </c>
      <c r="U43" s="151">
        <f t="shared" si="1"/>
        <v>1619848601</v>
      </c>
      <c r="W43" s="34"/>
    </row>
    <row r="44" spans="1:23" ht="30" customHeight="1" x14ac:dyDescent="0.2">
      <c r="A44" s="121" t="s">
        <v>34</v>
      </c>
      <c r="B44" s="121"/>
      <c r="D44" s="37">
        <v>0</v>
      </c>
      <c r="F44" s="34">
        <v>0</v>
      </c>
      <c r="H44" s="34">
        <v>-875953705</v>
      </c>
      <c r="J44" s="151">
        <f t="shared" si="6"/>
        <v>-875953705</v>
      </c>
      <c r="L44" s="34"/>
      <c r="N44" s="34">
        <v>0</v>
      </c>
      <c r="P44" s="153">
        <v>0</v>
      </c>
      <c r="Q44" s="153"/>
      <c r="S44" s="34">
        <v>-875953705</v>
      </c>
      <c r="U44" s="151">
        <f t="shared" si="1"/>
        <v>-875953705</v>
      </c>
      <c r="W44" s="34"/>
    </row>
    <row r="45" spans="1:23" ht="30" customHeight="1" x14ac:dyDescent="0.2">
      <c r="A45" s="121" t="s">
        <v>20</v>
      </c>
      <c r="B45" s="121"/>
      <c r="D45" s="37">
        <v>0</v>
      </c>
      <c r="F45" s="34">
        <v>122136235</v>
      </c>
      <c r="H45" s="34">
        <v>3008308667</v>
      </c>
      <c r="J45" s="151">
        <f t="shared" si="6"/>
        <v>3130444902</v>
      </c>
      <c r="L45" s="34"/>
      <c r="N45" s="34">
        <v>0</v>
      </c>
      <c r="P45" s="153">
        <v>10</v>
      </c>
      <c r="Q45" s="153"/>
      <c r="S45" s="34">
        <v>3624030971</v>
      </c>
      <c r="U45" s="151">
        <f t="shared" si="1"/>
        <v>3624030981</v>
      </c>
      <c r="W45" s="34"/>
    </row>
    <row r="46" spans="1:23" ht="30" customHeight="1" x14ac:dyDescent="0.2">
      <c r="A46" s="121" t="s">
        <v>90</v>
      </c>
      <c r="B46" s="121"/>
      <c r="D46" s="37">
        <v>0</v>
      </c>
      <c r="F46" s="34">
        <v>0</v>
      </c>
      <c r="H46" s="34">
        <v>0</v>
      </c>
      <c r="J46" s="151">
        <f t="shared" si="6"/>
        <v>0</v>
      </c>
      <c r="L46" s="34"/>
      <c r="N46" s="34">
        <v>0</v>
      </c>
      <c r="P46" s="153">
        <v>0</v>
      </c>
      <c r="Q46" s="153"/>
      <c r="S46" s="34">
        <v>0</v>
      </c>
      <c r="U46" s="151">
        <f t="shared" si="1"/>
        <v>0</v>
      </c>
      <c r="W46" s="34"/>
    </row>
    <row r="47" spans="1:23" ht="30" customHeight="1" x14ac:dyDescent="0.2">
      <c r="A47" s="121" t="s">
        <v>78</v>
      </c>
      <c r="B47" s="121"/>
      <c r="D47" s="37">
        <v>0</v>
      </c>
      <c r="F47" s="34">
        <v>0</v>
      </c>
      <c r="H47" s="34">
        <v>0</v>
      </c>
      <c r="J47" s="151">
        <f t="shared" si="6"/>
        <v>0</v>
      </c>
      <c r="L47" s="34"/>
      <c r="N47" s="34">
        <v>0</v>
      </c>
      <c r="P47" s="153">
        <v>0</v>
      </c>
      <c r="Q47" s="153"/>
      <c r="S47" s="34">
        <v>0</v>
      </c>
      <c r="U47" s="151">
        <f t="shared" si="1"/>
        <v>0</v>
      </c>
      <c r="W47" s="34"/>
    </row>
    <row r="48" spans="1:23" ht="30" customHeight="1" x14ac:dyDescent="0.2">
      <c r="A48" s="121" t="s">
        <v>119</v>
      </c>
      <c r="B48" s="121"/>
      <c r="D48" s="37">
        <v>0</v>
      </c>
      <c r="F48" s="34">
        <v>0</v>
      </c>
      <c r="H48" s="34">
        <v>0</v>
      </c>
      <c r="J48" s="151">
        <f t="shared" si="6"/>
        <v>0</v>
      </c>
      <c r="L48" s="34"/>
      <c r="N48" s="34">
        <v>0</v>
      </c>
      <c r="P48" s="153">
        <v>0</v>
      </c>
      <c r="Q48" s="153"/>
      <c r="S48" s="34">
        <v>0</v>
      </c>
      <c r="U48" s="151">
        <f t="shared" si="1"/>
        <v>0</v>
      </c>
      <c r="W48" s="34"/>
    </row>
    <row r="49" spans="1:23" ht="30" customHeight="1" x14ac:dyDescent="0.2">
      <c r="A49" s="121" t="s">
        <v>46</v>
      </c>
      <c r="B49" s="121"/>
      <c r="D49" s="37">
        <v>0</v>
      </c>
      <c r="F49" s="34">
        <v>10254988843</v>
      </c>
      <c r="H49" s="34">
        <v>6079392130</v>
      </c>
      <c r="J49" s="151">
        <f t="shared" si="6"/>
        <v>16334380973</v>
      </c>
      <c r="L49" s="34"/>
      <c r="N49" s="34">
        <v>7834218153</v>
      </c>
      <c r="P49" s="153">
        <v>17554751625</v>
      </c>
      <c r="Q49" s="153"/>
      <c r="S49" s="34">
        <v>8299295416</v>
      </c>
      <c r="U49" s="151">
        <f t="shared" si="1"/>
        <v>33688265194</v>
      </c>
      <c r="W49" s="34"/>
    </row>
    <row r="50" spans="1:23" ht="30" customHeight="1" x14ac:dyDescent="0.2">
      <c r="A50" s="121" t="s">
        <v>89</v>
      </c>
      <c r="B50" s="121"/>
      <c r="D50" s="37">
        <v>0</v>
      </c>
      <c r="F50" s="34">
        <v>0</v>
      </c>
      <c r="H50" s="34">
        <v>0</v>
      </c>
      <c r="J50" s="151">
        <f t="shared" si="6"/>
        <v>0</v>
      </c>
      <c r="L50" s="34"/>
      <c r="N50" s="34">
        <v>0</v>
      </c>
      <c r="P50" s="153">
        <v>0</v>
      </c>
      <c r="Q50" s="153"/>
      <c r="S50" s="34">
        <v>0</v>
      </c>
      <c r="U50" s="151">
        <f t="shared" si="1"/>
        <v>0</v>
      </c>
      <c r="W50" s="34"/>
    </row>
    <row r="51" spans="1:23" ht="30" customHeight="1" x14ac:dyDescent="0.2">
      <c r="A51" s="121" t="s">
        <v>118</v>
      </c>
      <c r="B51" s="121"/>
      <c r="D51" s="37">
        <v>0</v>
      </c>
      <c r="F51" s="34">
        <v>0</v>
      </c>
      <c r="H51" s="34">
        <v>1409960266</v>
      </c>
      <c r="J51" s="151">
        <f t="shared" si="6"/>
        <v>1409960266</v>
      </c>
      <c r="L51" s="34"/>
      <c r="N51" s="34">
        <v>0</v>
      </c>
      <c r="P51" s="153">
        <v>0</v>
      </c>
      <c r="Q51" s="153"/>
      <c r="S51" s="34">
        <v>1409960266</v>
      </c>
      <c r="U51" s="151">
        <f t="shared" si="1"/>
        <v>1409960266</v>
      </c>
      <c r="W51" s="34"/>
    </row>
    <row r="52" spans="1:23" ht="30" customHeight="1" x14ac:dyDescent="0.2">
      <c r="A52" s="121" t="s">
        <v>113</v>
      </c>
      <c r="B52" s="121"/>
      <c r="D52" s="37">
        <v>0</v>
      </c>
      <c r="F52" s="34">
        <v>0</v>
      </c>
      <c r="H52" s="34">
        <v>20337697</v>
      </c>
      <c r="J52" s="151">
        <f t="shared" si="6"/>
        <v>20337697</v>
      </c>
      <c r="L52" s="34"/>
      <c r="N52" s="34">
        <v>0</v>
      </c>
      <c r="P52" s="153">
        <v>0</v>
      </c>
      <c r="Q52" s="153"/>
      <c r="S52" s="34">
        <v>20337697</v>
      </c>
      <c r="U52" s="151">
        <f t="shared" si="1"/>
        <v>20337697</v>
      </c>
      <c r="W52" s="34"/>
    </row>
    <row r="53" spans="1:23" ht="30" customHeight="1" x14ac:dyDescent="0.2">
      <c r="A53" s="121" t="s">
        <v>55</v>
      </c>
      <c r="B53" s="121"/>
      <c r="D53" s="37">
        <v>0</v>
      </c>
      <c r="F53" s="34">
        <v>0</v>
      </c>
      <c r="H53" s="34">
        <v>431385892</v>
      </c>
      <c r="J53" s="151">
        <f t="shared" si="6"/>
        <v>431385892</v>
      </c>
      <c r="L53" s="34"/>
      <c r="N53" s="34">
        <v>1620000</v>
      </c>
      <c r="P53" s="153">
        <v>0</v>
      </c>
      <c r="Q53" s="153"/>
      <c r="S53" s="34">
        <v>3525398807</v>
      </c>
      <c r="U53" s="151">
        <f t="shared" si="1"/>
        <v>3527018807</v>
      </c>
      <c r="W53" s="34"/>
    </row>
    <row r="54" spans="1:23" ht="30" customHeight="1" x14ac:dyDescent="0.2">
      <c r="A54" s="121" t="s">
        <v>93</v>
      </c>
      <c r="B54" s="121"/>
      <c r="D54" s="37">
        <v>0</v>
      </c>
      <c r="F54" s="34">
        <v>0</v>
      </c>
      <c r="H54" s="34">
        <v>0</v>
      </c>
      <c r="J54" s="151">
        <f t="shared" si="6"/>
        <v>0</v>
      </c>
      <c r="L54" s="34"/>
      <c r="N54" s="34">
        <v>0</v>
      </c>
      <c r="P54" s="153">
        <v>0</v>
      </c>
      <c r="Q54" s="153"/>
      <c r="S54" s="34">
        <v>0</v>
      </c>
      <c r="U54" s="151">
        <f t="shared" si="1"/>
        <v>0</v>
      </c>
      <c r="W54" s="34"/>
    </row>
    <row r="55" spans="1:23" ht="30" customHeight="1" x14ac:dyDescent="0.2">
      <c r="A55" s="121" t="s">
        <v>19</v>
      </c>
      <c r="B55" s="121"/>
      <c r="D55" s="37">
        <v>0</v>
      </c>
      <c r="F55" s="34">
        <v>0</v>
      </c>
      <c r="H55" s="34">
        <v>1772680232</v>
      </c>
      <c r="J55" s="151">
        <f t="shared" si="6"/>
        <v>1772680232</v>
      </c>
      <c r="L55" s="34"/>
      <c r="N55" s="34">
        <v>200000000</v>
      </c>
      <c r="P55" s="153">
        <v>0</v>
      </c>
      <c r="Q55" s="153"/>
      <c r="S55" s="34">
        <v>2018223455</v>
      </c>
      <c r="U55" s="151">
        <f t="shared" si="1"/>
        <v>2218223455</v>
      </c>
      <c r="W55" s="34"/>
    </row>
    <row r="56" spans="1:23" ht="30" customHeight="1" x14ac:dyDescent="0.2">
      <c r="A56" s="121" t="s">
        <v>80</v>
      </c>
      <c r="B56" s="121"/>
      <c r="D56" s="37">
        <v>0</v>
      </c>
      <c r="F56" s="34">
        <v>0</v>
      </c>
      <c r="H56" s="34">
        <v>0</v>
      </c>
      <c r="J56" s="151">
        <f t="shared" si="6"/>
        <v>0</v>
      </c>
      <c r="L56" s="34"/>
      <c r="N56" s="34">
        <v>0</v>
      </c>
      <c r="P56" s="153">
        <v>0</v>
      </c>
      <c r="Q56" s="153"/>
      <c r="S56" s="34">
        <v>0</v>
      </c>
      <c r="U56" s="151">
        <f t="shared" si="1"/>
        <v>0</v>
      </c>
      <c r="W56" s="34"/>
    </row>
    <row r="57" spans="1:23" ht="30" customHeight="1" x14ac:dyDescent="0.2">
      <c r="A57" s="121" t="s">
        <v>22</v>
      </c>
      <c r="B57" s="121"/>
      <c r="D57" s="37">
        <v>0</v>
      </c>
      <c r="F57" s="34">
        <v>-1538722191</v>
      </c>
      <c r="H57" s="34">
        <v>765203624</v>
      </c>
      <c r="J57" s="151">
        <f t="shared" si="6"/>
        <v>-773518567</v>
      </c>
      <c r="L57" s="34"/>
      <c r="N57" s="34">
        <v>0</v>
      </c>
      <c r="P57" s="153">
        <v>145730175</v>
      </c>
      <c r="Q57" s="153"/>
      <c r="S57" s="34">
        <v>765203624</v>
      </c>
      <c r="U57" s="151">
        <f t="shared" si="1"/>
        <v>910933799</v>
      </c>
      <c r="W57" s="34"/>
    </row>
    <row r="58" spans="1:23" ht="30" customHeight="1" x14ac:dyDescent="0.2">
      <c r="A58" s="121" t="s">
        <v>63</v>
      </c>
      <c r="B58" s="121"/>
      <c r="D58" s="37">
        <v>0</v>
      </c>
      <c r="F58" s="34">
        <v>-4912226449</v>
      </c>
      <c r="H58" s="34">
        <v>5243206366</v>
      </c>
      <c r="J58" s="151">
        <f t="shared" si="6"/>
        <v>330979917</v>
      </c>
      <c r="L58" s="34"/>
      <c r="N58" s="34">
        <v>0</v>
      </c>
      <c r="P58" s="153">
        <v>53976461</v>
      </c>
      <c r="Q58" s="153"/>
      <c r="S58" s="34">
        <v>6058421885</v>
      </c>
      <c r="U58" s="151">
        <f t="shared" si="1"/>
        <v>6112398346</v>
      </c>
      <c r="W58" s="34"/>
    </row>
    <row r="59" spans="1:23" ht="30" customHeight="1" x14ac:dyDescent="0.2">
      <c r="A59" s="121" t="s">
        <v>37</v>
      </c>
      <c r="B59" s="121"/>
      <c r="D59" s="37">
        <v>0</v>
      </c>
      <c r="F59" s="34">
        <v>0</v>
      </c>
      <c r="H59" s="34">
        <v>-710682767</v>
      </c>
      <c r="J59" s="151">
        <f t="shared" si="6"/>
        <v>-710682767</v>
      </c>
      <c r="L59" s="34"/>
      <c r="N59" s="34">
        <v>7392815500</v>
      </c>
      <c r="P59" s="153">
        <v>0</v>
      </c>
      <c r="Q59" s="153"/>
      <c r="S59" s="34">
        <v>21323758989</v>
      </c>
      <c r="U59" s="151">
        <f t="shared" si="1"/>
        <v>28716574489</v>
      </c>
      <c r="W59" s="34"/>
    </row>
    <row r="60" spans="1:23" ht="30" customHeight="1" x14ac:dyDescent="0.2">
      <c r="A60" s="121" t="s">
        <v>340</v>
      </c>
      <c r="B60" s="121"/>
      <c r="D60" s="37">
        <v>0</v>
      </c>
      <c r="F60" s="34">
        <v>44859725096</v>
      </c>
      <c r="H60" s="34">
        <v>3603493646</v>
      </c>
      <c r="J60" s="151">
        <f t="shared" si="6"/>
        <v>48463218742</v>
      </c>
      <c r="L60" s="34"/>
      <c r="N60" s="34">
        <v>0</v>
      </c>
      <c r="P60" s="153">
        <v>31121740130</v>
      </c>
      <c r="Q60" s="153"/>
      <c r="S60" s="34">
        <v>11645960004</v>
      </c>
      <c r="U60" s="151">
        <f t="shared" si="1"/>
        <v>42767700134</v>
      </c>
      <c r="W60" s="34"/>
    </row>
    <row r="61" spans="1:23" ht="30" customHeight="1" x14ac:dyDescent="0.2">
      <c r="A61" s="121" t="s">
        <v>54</v>
      </c>
      <c r="B61" s="121"/>
      <c r="D61" s="37">
        <v>0</v>
      </c>
      <c r="F61" s="34">
        <v>-4212509630</v>
      </c>
      <c r="H61" s="34">
        <v>679640303</v>
      </c>
      <c r="J61" s="151">
        <f t="shared" si="6"/>
        <v>-3532869327</v>
      </c>
      <c r="L61" s="34"/>
      <c r="N61" s="34">
        <v>7957098000</v>
      </c>
      <c r="P61" s="153">
        <v>-7171076</v>
      </c>
      <c r="Q61" s="153"/>
      <c r="S61" s="34">
        <v>11128589927</v>
      </c>
      <c r="U61" s="151">
        <f t="shared" si="1"/>
        <v>19078516851</v>
      </c>
      <c r="W61" s="34"/>
    </row>
    <row r="62" spans="1:23" ht="30" customHeight="1" x14ac:dyDescent="0.2">
      <c r="A62" s="121" t="s">
        <v>60</v>
      </c>
      <c r="B62" s="121"/>
      <c r="D62" s="37">
        <v>0</v>
      </c>
      <c r="F62" s="34">
        <v>0</v>
      </c>
      <c r="H62" s="34">
        <v>1516941943</v>
      </c>
      <c r="J62" s="151">
        <f t="shared" si="6"/>
        <v>1516941943</v>
      </c>
      <c r="L62" s="34"/>
      <c r="N62" s="34">
        <v>0</v>
      </c>
      <c r="P62" s="153">
        <v>0</v>
      </c>
      <c r="Q62" s="153"/>
      <c r="S62" s="34">
        <v>1986388420</v>
      </c>
      <c r="U62" s="151">
        <f t="shared" si="1"/>
        <v>1986388420</v>
      </c>
      <c r="W62" s="34"/>
    </row>
    <row r="63" spans="1:23" ht="30" customHeight="1" x14ac:dyDescent="0.2">
      <c r="A63" s="121" t="s">
        <v>108</v>
      </c>
      <c r="B63" s="121"/>
      <c r="D63" s="37">
        <v>0</v>
      </c>
      <c r="F63" s="34">
        <v>0</v>
      </c>
      <c r="H63" s="34">
        <v>140276372</v>
      </c>
      <c r="J63" s="151">
        <f t="shared" si="6"/>
        <v>140276372</v>
      </c>
      <c r="L63" s="34"/>
      <c r="N63" s="34">
        <v>16013876500</v>
      </c>
      <c r="P63" s="153">
        <v>0</v>
      </c>
      <c r="Q63" s="153"/>
      <c r="S63" s="34">
        <v>27236119682</v>
      </c>
      <c r="U63" s="151">
        <f t="shared" si="1"/>
        <v>43249996182</v>
      </c>
      <c r="W63" s="34"/>
    </row>
    <row r="64" spans="1:23" ht="30" customHeight="1" x14ac:dyDescent="0.2">
      <c r="A64" s="121" t="s">
        <v>48</v>
      </c>
      <c r="B64" s="121"/>
      <c r="D64" s="37">
        <v>0</v>
      </c>
      <c r="F64" s="34">
        <v>0</v>
      </c>
      <c r="H64" s="34">
        <v>185152979</v>
      </c>
      <c r="J64" s="151">
        <f t="shared" si="6"/>
        <v>185152979</v>
      </c>
      <c r="L64" s="34"/>
      <c r="N64" s="34">
        <v>0</v>
      </c>
      <c r="P64" s="153">
        <v>0</v>
      </c>
      <c r="Q64" s="153"/>
      <c r="S64" s="34">
        <v>185152979</v>
      </c>
      <c r="U64" s="151">
        <f t="shared" si="1"/>
        <v>185152979</v>
      </c>
      <c r="W64" s="34"/>
    </row>
    <row r="65" spans="1:23" ht="30" customHeight="1" x14ac:dyDescent="0.2">
      <c r="A65" s="121" t="s">
        <v>85</v>
      </c>
      <c r="B65" s="121"/>
      <c r="D65" s="37">
        <v>0</v>
      </c>
      <c r="F65" s="34">
        <v>0</v>
      </c>
      <c r="H65" s="34">
        <v>0</v>
      </c>
      <c r="J65" s="151">
        <f t="shared" si="6"/>
        <v>0</v>
      </c>
      <c r="L65" s="34"/>
      <c r="N65" s="34">
        <v>0</v>
      </c>
      <c r="P65" s="153">
        <v>0</v>
      </c>
      <c r="Q65" s="153"/>
      <c r="S65" s="34">
        <v>0</v>
      </c>
      <c r="U65" s="151">
        <f t="shared" si="1"/>
        <v>0</v>
      </c>
      <c r="W65" s="34"/>
    </row>
    <row r="66" spans="1:23" ht="30" customHeight="1" x14ac:dyDescent="0.2">
      <c r="A66" s="121" t="s">
        <v>59</v>
      </c>
      <c r="B66" s="121"/>
      <c r="D66" s="37">
        <v>0</v>
      </c>
      <c r="F66" s="34">
        <v>-84995660829</v>
      </c>
      <c r="H66" s="34">
        <v>54643759391</v>
      </c>
      <c r="J66" s="151">
        <f t="shared" si="6"/>
        <v>-30351901438</v>
      </c>
      <c r="L66" s="34"/>
      <c r="N66" s="34">
        <v>3320348920</v>
      </c>
      <c r="P66" s="153">
        <v>62226877694</v>
      </c>
      <c r="Q66" s="153"/>
      <c r="S66" s="34">
        <v>192390302660</v>
      </c>
      <c r="U66" s="151">
        <f t="shared" si="1"/>
        <v>257937529274</v>
      </c>
      <c r="W66" s="34"/>
    </row>
    <row r="67" spans="1:23" ht="30" customHeight="1" x14ac:dyDescent="0.2">
      <c r="A67" s="121" t="s">
        <v>81</v>
      </c>
      <c r="B67" s="121"/>
      <c r="D67" s="37">
        <v>0</v>
      </c>
      <c r="F67" s="34">
        <v>0</v>
      </c>
      <c r="H67" s="34">
        <v>0</v>
      </c>
      <c r="J67" s="151">
        <f t="shared" si="6"/>
        <v>0</v>
      </c>
      <c r="L67" s="34"/>
      <c r="N67" s="34">
        <v>0</v>
      </c>
      <c r="P67" s="153">
        <v>0</v>
      </c>
      <c r="Q67" s="153"/>
      <c r="S67" s="34">
        <v>0</v>
      </c>
      <c r="U67" s="151">
        <f t="shared" si="1"/>
        <v>0</v>
      </c>
      <c r="W67" s="34"/>
    </row>
    <row r="68" spans="1:23" ht="30" customHeight="1" x14ac:dyDescent="0.2">
      <c r="A68" s="121" t="s">
        <v>44</v>
      </c>
      <c r="B68" s="121"/>
      <c r="D68" s="37">
        <v>0</v>
      </c>
      <c r="F68" s="34">
        <v>0</v>
      </c>
      <c r="H68" s="34">
        <v>11024479780</v>
      </c>
      <c r="J68" s="151">
        <f t="shared" si="6"/>
        <v>11024479780</v>
      </c>
      <c r="L68" s="34"/>
      <c r="N68" s="34">
        <v>0</v>
      </c>
      <c r="P68" s="153">
        <v>0</v>
      </c>
      <c r="Q68" s="153"/>
      <c r="S68" s="34">
        <v>11024479780</v>
      </c>
      <c r="U68" s="151">
        <f t="shared" si="1"/>
        <v>11024479780</v>
      </c>
      <c r="W68" s="34"/>
    </row>
    <row r="69" spans="1:23" ht="30" customHeight="1" x14ac:dyDescent="0.2">
      <c r="A69" s="121" t="s">
        <v>33</v>
      </c>
      <c r="B69" s="121"/>
      <c r="D69" s="37">
        <v>0</v>
      </c>
      <c r="F69" s="34">
        <v>7785388839</v>
      </c>
      <c r="H69" s="34">
        <v>2326672096</v>
      </c>
      <c r="J69" s="151">
        <f t="shared" si="6"/>
        <v>10112060935</v>
      </c>
      <c r="L69" s="34"/>
      <c r="N69" s="34">
        <v>0</v>
      </c>
      <c r="P69" s="153">
        <v>7015083163</v>
      </c>
      <c r="Q69" s="153"/>
      <c r="S69" s="34">
        <v>5920048256</v>
      </c>
      <c r="U69" s="151">
        <f t="shared" si="1"/>
        <v>12935131419</v>
      </c>
      <c r="W69" s="34"/>
    </row>
    <row r="70" spans="1:23" ht="30" customHeight="1" x14ac:dyDescent="0.2">
      <c r="A70" s="121" t="s">
        <v>112</v>
      </c>
      <c r="B70" s="121"/>
      <c r="D70" s="37">
        <v>0</v>
      </c>
      <c r="F70" s="34">
        <v>0</v>
      </c>
      <c r="H70" s="34">
        <v>123606665</v>
      </c>
      <c r="J70" s="151">
        <f t="shared" si="6"/>
        <v>123606665</v>
      </c>
      <c r="L70" s="34"/>
      <c r="N70" s="34">
        <v>0</v>
      </c>
      <c r="P70" s="153">
        <v>0</v>
      </c>
      <c r="Q70" s="153"/>
      <c r="S70" s="34">
        <v>123606665</v>
      </c>
      <c r="U70" s="151">
        <f t="shared" si="1"/>
        <v>123606665</v>
      </c>
      <c r="W70" s="34"/>
    </row>
    <row r="71" spans="1:23" ht="30" customHeight="1" x14ac:dyDescent="0.2">
      <c r="A71" s="121" t="s">
        <v>24</v>
      </c>
      <c r="B71" s="121"/>
      <c r="D71" s="37">
        <v>0</v>
      </c>
      <c r="F71" s="34">
        <v>0</v>
      </c>
      <c r="H71" s="34">
        <v>38747914</v>
      </c>
      <c r="J71" s="151">
        <f t="shared" si="6"/>
        <v>38747914</v>
      </c>
      <c r="L71" s="34"/>
      <c r="N71" s="34">
        <v>0</v>
      </c>
      <c r="P71" s="153">
        <v>0</v>
      </c>
      <c r="Q71" s="153"/>
      <c r="S71" s="34">
        <v>2812214321</v>
      </c>
      <c r="U71" s="151">
        <f t="shared" si="1"/>
        <v>2812214321</v>
      </c>
      <c r="W71" s="34"/>
    </row>
    <row r="72" spans="1:23" ht="30" customHeight="1" x14ac:dyDescent="0.2">
      <c r="A72" s="121" t="s">
        <v>31</v>
      </c>
      <c r="B72" s="121"/>
      <c r="D72" s="37">
        <v>0</v>
      </c>
      <c r="F72" s="34">
        <v>0</v>
      </c>
      <c r="H72" s="34">
        <v>456641781</v>
      </c>
      <c r="J72" s="151">
        <f t="shared" si="6"/>
        <v>456641781</v>
      </c>
      <c r="L72" s="34"/>
      <c r="N72" s="34">
        <v>0</v>
      </c>
      <c r="P72" s="153">
        <v>0</v>
      </c>
      <c r="Q72" s="153"/>
      <c r="S72" s="34">
        <v>1279963762</v>
      </c>
      <c r="U72" s="151">
        <f t="shared" si="1"/>
        <v>1279963762</v>
      </c>
      <c r="W72" s="34"/>
    </row>
    <row r="73" spans="1:23" ht="30" customHeight="1" x14ac:dyDescent="0.2">
      <c r="A73" s="121" t="s">
        <v>42</v>
      </c>
      <c r="B73" s="121"/>
      <c r="D73" s="37">
        <v>0</v>
      </c>
      <c r="F73" s="34">
        <v>0</v>
      </c>
      <c r="H73" s="34">
        <v>1567253161</v>
      </c>
      <c r="J73" s="151">
        <f t="shared" si="6"/>
        <v>1567253161</v>
      </c>
      <c r="L73" s="34"/>
      <c r="N73" s="34">
        <v>0</v>
      </c>
      <c r="P73" s="153">
        <v>0</v>
      </c>
      <c r="Q73" s="153"/>
      <c r="S73" s="34">
        <v>1768346747</v>
      </c>
      <c r="U73" s="151">
        <f t="shared" si="1"/>
        <v>1768346747</v>
      </c>
      <c r="W73" s="34"/>
    </row>
    <row r="74" spans="1:23" ht="30" customHeight="1" x14ac:dyDescent="0.2">
      <c r="A74" s="121" t="s">
        <v>181</v>
      </c>
      <c r="B74" s="121"/>
      <c r="D74" s="37">
        <v>0</v>
      </c>
      <c r="F74" s="34">
        <v>0</v>
      </c>
      <c r="H74" s="34">
        <v>0</v>
      </c>
      <c r="J74" s="151">
        <f t="shared" si="6"/>
        <v>0</v>
      </c>
      <c r="L74" s="34"/>
      <c r="N74" s="34">
        <v>0</v>
      </c>
      <c r="P74" s="153">
        <v>0</v>
      </c>
      <c r="Q74" s="153"/>
      <c r="S74" s="34">
        <v>-1358276126</v>
      </c>
      <c r="U74" s="151">
        <f t="shared" ref="U74:U137" si="7">N74+P74+S74</f>
        <v>-1358276126</v>
      </c>
      <c r="W74" s="34"/>
    </row>
    <row r="75" spans="1:23" ht="30" customHeight="1" x14ac:dyDescent="0.2">
      <c r="A75" s="121" t="s">
        <v>182</v>
      </c>
      <c r="B75" s="121"/>
      <c r="D75" s="37">
        <v>0</v>
      </c>
      <c r="F75" s="34">
        <v>0</v>
      </c>
      <c r="H75" s="34">
        <v>0</v>
      </c>
      <c r="J75" s="151">
        <f t="shared" si="6"/>
        <v>0</v>
      </c>
      <c r="L75" s="34"/>
      <c r="N75" s="34">
        <v>0</v>
      </c>
      <c r="P75" s="153">
        <v>0</v>
      </c>
      <c r="Q75" s="153"/>
      <c r="S75" s="34">
        <v>2174322086</v>
      </c>
      <c r="U75" s="151">
        <f t="shared" si="7"/>
        <v>2174322086</v>
      </c>
      <c r="W75" s="34"/>
    </row>
    <row r="76" spans="1:23" ht="30" customHeight="1" x14ac:dyDescent="0.2">
      <c r="A76" s="121" t="s">
        <v>183</v>
      </c>
      <c r="B76" s="121"/>
      <c r="D76" s="37">
        <v>0</v>
      </c>
      <c r="F76" s="34">
        <v>0</v>
      </c>
      <c r="H76" s="34">
        <v>0</v>
      </c>
      <c r="J76" s="151">
        <f t="shared" si="6"/>
        <v>0</v>
      </c>
      <c r="L76" s="34"/>
      <c r="N76" s="34">
        <v>0</v>
      </c>
      <c r="P76" s="153">
        <v>0</v>
      </c>
      <c r="Q76" s="153"/>
      <c r="S76" s="34">
        <v>164763387</v>
      </c>
      <c r="U76" s="151">
        <f t="shared" si="7"/>
        <v>164763387</v>
      </c>
      <c r="W76" s="34"/>
    </row>
    <row r="77" spans="1:23" ht="30" customHeight="1" x14ac:dyDescent="0.2">
      <c r="A77" s="121" t="s">
        <v>100</v>
      </c>
      <c r="B77" s="121"/>
      <c r="D77" s="37">
        <v>0</v>
      </c>
      <c r="F77" s="34">
        <v>-167261841</v>
      </c>
      <c r="H77" s="34">
        <v>0</v>
      </c>
      <c r="J77" s="151">
        <f t="shared" si="6"/>
        <v>-167261841</v>
      </c>
      <c r="L77" s="34"/>
      <c r="N77" s="34">
        <v>0</v>
      </c>
      <c r="P77" s="153">
        <v>-167261841</v>
      </c>
      <c r="Q77" s="153"/>
      <c r="S77" s="34">
        <v>-103401048</v>
      </c>
      <c r="U77" s="151">
        <f t="shared" si="7"/>
        <v>-270662889</v>
      </c>
      <c r="W77" s="34"/>
    </row>
    <row r="78" spans="1:23" ht="30" customHeight="1" x14ac:dyDescent="0.2">
      <c r="A78" s="121" t="s">
        <v>184</v>
      </c>
      <c r="B78" s="121"/>
      <c r="D78" s="37">
        <v>0</v>
      </c>
      <c r="F78" s="34">
        <v>0</v>
      </c>
      <c r="H78" s="34">
        <v>0</v>
      </c>
      <c r="J78" s="151">
        <f t="shared" si="6"/>
        <v>0</v>
      </c>
      <c r="L78" s="34"/>
      <c r="N78" s="34">
        <v>0</v>
      </c>
      <c r="P78" s="153">
        <v>0</v>
      </c>
      <c r="Q78" s="153"/>
      <c r="S78" s="34">
        <v>19760076</v>
      </c>
      <c r="U78" s="151">
        <f t="shared" si="7"/>
        <v>19760076</v>
      </c>
      <c r="W78" s="34"/>
    </row>
    <row r="79" spans="1:23" ht="30" customHeight="1" x14ac:dyDescent="0.2">
      <c r="A79" s="121" t="s">
        <v>185</v>
      </c>
      <c r="B79" s="121"/>
      <c r="D79" s="37">
        <v>0</v>
      </c>
      <c r="F79" s="34">
        <v>0</v>
      </c>
      <c r="H79" s="34">
        <v>0</v>
      </c>
      <c r="J79" s="151">
        <f t="shared" si="6"/>
        <v>0</v>
      </c>
      <c r="L79" s="34"/>
      <c r="N79" s="34">
        <v>0</v>
      </c>
      <c r="P79" s="153">
        <v>0</v>
      </c>
      <c r="Q79" s="153"/>
      <c r="S79" s="34">
        <v>60093314</v>
      </c>
      <c r="U79" s="151">
        <f t="shared" si="7"/>
        <v>60093314</v>
      </c>
      <c r="W79" s="34"/>
    </row>
    <row r="80" spans="1:23" ht="30" customHeight="1" x14ac:dyDescent="0.2">
      <c r="A80" s="121" t="s">
        <v>186</v>
      </c>
      <c r="B80" s="121"/>
      <c r="D80" s="37">
        <v>0</v>
      </c>
      <c r="F80" s="34">
        <v>0</v>
      </c>
      <c r="H80" s="34">
        <v>0</v>
      </c>
      <c r="J80" s="151">
        <f t="shared" si="6"/>
        <v>0</v>
      </c>
      <c r="L80" s="34"/>
      <c r="N80" s="34">
        <v>0</v>
      </c>
      <c r="P80" s="153">
        <v>0</v>
      </c>
      <c r="Q80" s="153"/>
      <c r="S80" s="34">
        <v>5620290027</v>
      </c>
      <c r="U80" s="151">
        <f t="shared" si="7"/>
        <v>5620290027</v>
      </c>
      <c r="W80" s="34"/>
    </row>
    <row r="81" spans="1:23" ht="30" customHeight="1" x14ac:dyDescent="0.2">
      <c r="A81" s="121" t="s">
        <v>187</v>
      </c>
      <c r="B81" s="121"/>
      <c r="D81" s="37">
        <v>0</v>
      </c>
      <c r="F81" s="34">
        <v>0</v>
      </c>
      <c r="H81" s="34">
        <v>0</v>
      </c>
      <c r="J81" s="151">
        <f t="shared" si="6"/>
        <v>0</v>
      </c>
      <c r="L81" s="34"/>
      <c r="N81" s="34">
        <v>0</v>
      </c>
      <c r="P81" s="153">
        <v>0</v>
      </c>
      <c r="Q81" s="153"/>
      <c r="S81" s="34">
        <v>306042828</v>
      </c>
      <c r="U81" s="151">
        <f t="shared" si="7"/>
        <v>306042828</v>
      </c>
      <c r="W81" s="34"/>
    </row>
    <row r="82" spans="1:23" ht="30" customHeight="1" x14ac:dyDescent="0.2">
      <c r="A82" s="121" t="s">
        <v>188</v>
      </c>
      <c r="B82" s="121"/>
      <c r="D82" s="37">
        <v>0</v>
      </c>
      <c r="F82" s="34">
        <v>0</v>
      </c>
      <c r="H82" s="34">
        <v>0</v>
      </c>
      <c r="J82" s="151">
        <f t="shared" si="6"/>
        <v>0</v>
      </c>
      <c r="L82" s="34"/>
      <c r="N82" s="34">
        <v>0</v>
      </c>
      <c r="P82" s="153">
        <v>0</v>
      </c>
      <c r="Q82" s="153"/>
      <c r="S82" s="34">
        <v>2092475261</v>
      </c>
      <c r="U82" s="151">
        <f t="shared" si="7"/>
        <v>2092475261</v>
      </c>
      <c r="W82" s="34"/>
    </row>
    <row r="83" spans="1:23" ht="30" customHeight="1" x14ac:dyDescent="0.2">
      <c r="A83" s="121" t="s">
        <v>61</v>
      </c>
      <c r="B83" s="121"/>
      <c r="D83" s="37">
        <v>0</v>
      </c>
      <c r="F83" s="34">
        <v>450118265</v>
      </c>
      <c r="H83" s="34">
        <v>0</v>
      </c>
      <c r="J83" s="151">
        <f t="shared" si="6"/>
        <v>450118265</v>
      </c>
      <c r="L83" s="34"/>
      <c r="N83" s="34">
        <v>125000000</v>
      </c>
      <c r="P83" s="153">
        <v>3393972598</v>
      </c>
      <c r="Q83" s="153"/>
      <c r="S83" s="34">
        <v>783038176</v>
      </c>
      <c r="U83" s="151">
        <f t="shared" si="7"/>
        <v>4302010774</v>
      </c>
      <c r="W83" s="34"/>
    </row>
    <row r="84" spans="1:23" ht="30" customHeight="1" x14ac:dyDescent="0.2">
      <c r="A84" s="121" t="s">
        <v>189</v>
      </c>
      <c r="B84" s="121"/>
      <c r="D84" s="37">
        <v>0</v>
      </c>
      <c r="F84" s="34">
        <v>0</v>
      </c>
      <c r="H84" s="34">
        <v>0</v>
      </c>
      <c r="J84" s="151">
        <f t="shared" si="6"/>
        <v>0</v>
      </c>
      <c r="L84" s="34"/>
      <c r="N84" s="34">
        <v>1645002600</v>
      </c>
      <c r="P84" s="153">
        <v>0</v>
      </c>
      <c r="Q84" s="153"/>
      <c r="S84" s="34">
        <v>18293632618</v>
      </c>
      <c r="U84" s="151">
        <f t="shared" si="7"/>
        <v>19938635218</v>
      </c>
      <c r="W84" s="34"/>
    </row>
    <row r="85" spans="1:23" ht="30" customHeight="1" x14ac:dyDescent="0.2">
      <c r="A85" s="121" t="s">
        <v>190</v>
      </c>
      <c r="B85" s="121"/>
      <c r="D85" s="37">
        <v>0</v>
      </c>
      <c r="F85" s="34">
        <v>0</v>
      </c>
      <c r="H85" s="34">
        <v>0</v>
      </c>
      <c r="J85" s="151">
        <f t="shared" si="6"/>
        <v>0</v>
      </c>
      <c r="L85" s="34"/>
      <c r="N85" s="34">
        <v>0</v>
      </c>
      <c r="P85" s="153">
        <v>0</v>
      </c>
      <c r="Q85" s="153"/>
      <c r="S85" s="34">
        <v>735150399</v>
      </c>
      <c r="U85" s="151">
        <f t="shared" si="7"/>
        <v>735150399</v>
      </c>
      <c r="W85" s="34"/>
    </row>
    <row r="86" spans="1:23" ht="30" customHeight="1" x14ac:dyDescent="0.2">
      <c r="A86" s="121" t="s">
        <v>191</v>
      </c>
      <c r="B86" s="121"/>
      <c r="D86" s="37">
        <v>0</v>
      </c>
      <c r="F86" s="34">
        <v>0</v>
      </c>
      <c r="H86" s="34">
        <v>0</v>
      </c>
      <c r="J86" s="151">
        <f t="shared" si="6"/>
        <v>0</v>
      </c>
      <c r="L86" s="34"/>
      <c r="N86" s="34">
        <v>89515635</v>
      </c>
      <c r="P86" s="153">
        <v>0</v>
      </c>
      <c r="Q86" s="153"/>
      <c r="S86" s="34">
        <v>-920586615</v>
      </c>
      <c r="U86" s="151">
        <f t="shared" si="7"/>
        <v>-831070980</v>
      </c>
      <c r="W86" s="34"/>
    </row>
    <row r="87" spans="1:23" ht="30" customHeight="1" x14ac:dyDescent="0.2">
      <c r="A87" s="121" t="s">
        <v>192</v>
      </c>
      <c r="B87" s="121"/>
      <c r="D87" s="37">
        <v>0</v>
      </c>
      <c r="F87" s="34">
        <v>0</v>
      </c>
      <c r="H87" s="34">
        <v>0</v>
      </c>
      <c r="J87" s="151">
        <f t="shared" si="6"/>
        <v>0</v>
      </c>
      <c r="L87" s="34"/>
      <c r="N87" s="34">
        <v>0</v>
      </c>
      <c r="P87" s="153">
        <v>0</v>
      </c>
      <c r="Q87" s="153"/>
      <c r="S87" s="34">
        <v>839650635</v>
      </c>
      <c r="U87" s="151">
        <f t="shared" si="7"/>
        <v>839650635</v>
      </c>
      <c r="W87" s="34"/>
    </row>
    <row r="88" spans="1:23" ht="30" customHeight="1" x14ac:dyDescent="0.2">
      <c r="A88" s="121" t="s">
        <v>193</v>
      </c>
      <c r="B88" s="121"/>
      <c r="D88" s="37">
        <v>0</v>
      </c>
      <c r="F88" s="34">
        <v>0</v>
      </c>
      <c r="H88" s="34">
        <v>0</v>
      </c>
      <c r="J88" s="151">
        <f t="shared" si="6"/>
        <v>0</v>
      </c>
      <c r="L88" s="34"/>
      <c r="N88" s="34">
        <v>0</v>
      </c>
      <c r="P88" s="153">
        <v>0</v>
      </c>
      <c r="Q88" s="153"/>
      <c r="S88" s="34">
        <v>-103727655</v>
      </c>
      <c r="U88" s="151">
        <f t="shared" si="7"/>
        <v>-103727655</v>
      </c>
      <c r="W88" s="34"/>
    </row>
    <row r="89" spans="1:23" ht="30" customHeight="1" x14ac:dyDescent="0.2">
      <c r="A89" s="121" t="s">
        <v>194</v>
      </c>
      <c r="B89" s="121"/>
      <c r="D89" s="37">
        <v>0</v>
      </c>
      <c r="F89" s="34">
        <v>0</v>
      </c>
      <c r="H89" s="34">
        <v>0</v>
      </c>
      <c r="J89" s="151">
        <f t="shared" si="6"/>
        <v>0</v>
      </c>
      <c r="L89" s="34"/>
      <c r="N89" s="34">
        <v>0</v>
      </c>
      <c r="P89" s="153">
        <v>0</v>
      </c>
      <c r="Q89" s="153"/>
      <c r="S89" s="34">
        <v>8446143858</v>
      </c>
      <c r="U89" s="151">
        <f t="shared" si="7"/>
        <v>8446143858</v>
      </c>
      <c r="W89" s="34"/>
    </row>
    <row r="90" spans="1:23" ht="30" customHeight="1" x14ac:dyDescent="0.2">
      <c r="A90" s="121" t="s">
        <v>195</v>
      </c>
      <c r="B90" s="121"/>
      <c r="D90" s="37">
        <v>0</v>
      </c>
      <c r="F90" s="34">
        <v>0</v>
      </c>
      <c r="H90" s="34">
        <v>0</v>
      </c>
      <c r="J90" s="151">
        <f t="shared" si="6"/>
        <v>0</v>
      </c>
      <c r="L90" s="34"/>
      <c r="N90" s="34">
        <v>0</v>
      </c>
      <c r="P90" s="153">
        <v>0</v>
      </c>
      <c r="Q90" s="153"/>
      <c r="S90" s="34">
        <v>269875080</v>
      </c>
      <c r="U90" s="151">
        <f t="shared" si="7"/>
        <v>269875080</v>
      </c>
      <c r="W90" s="34"/>
    </row>
    <row r="91" spans="1:23" ht="30" customHeight="1" x14ac:dyDescent="0.2">
      <c r="A91" s="121" t="s">
        <v>58</v>
      </c>
      <c r="B91" s="121"/>
      <c r="D91" s="37">
        <v>0</v>
      </c>
      <c r="F91" s="34">
        <v>2309376960</v>
      </c>
      <c r="H91" s="34">
        <v>0</v>
      </c>
      <c r="J91" s="151">
        <f t="shared" si="6"/>
        <v>2309376960</v>
      </c>
      <c r="L91" s="34"/>
      <c r="N91" s="34">
        <v>0</v>
      </c>
      <c r="P91" s="153">
        <v>2091233324</v>
      </c>
      <c r="Q91" s="153"/>
      <c r="S91" s="34">
        <v>3006392932</v>
      </c>
      <c r="U91" s="151">
        <f t="shared" si="7"/>
        <v>5097626256</v>
      </c>
      <c r="W91" s="34"/>
    </row>
    <row r="92" spans="1:23" ht="30" customHeight="1" x14ac:dyDescent="0.2">
      <c r="A92" s="121" t="s">
        <v>196</v>
      </c>
      <c r="B92" s="121"/>
      <c r="D92" s="37">
        <v>0</v>
      </c>
      <c r="F92" s="34">
        <v>0</v>
      </c>
      <c r="H92" s="34">
        <v>0</v>
      </c>
      <c r="J92" s="151">
        <f t="shared" si="6"/>
        <v>0</v>
      </c>
      <c r="L92" s="34"/>
      <c r="N92" s="34">
        <v>0</v>
      </c>
      <c r="P92" s="153">
        <v>0</v>
      </c>
      <c r="Q92" s="153"/>
      <c r="S92" s="34">
        <v>-374335462</v>
      </c>
      <c r="U92" s="151">
        <f t="shared" si="7"/>
        <v>-374335462</v>
      </c>
      <c r="W92" s="34"/>
    </row>
    <row r="93" spans="1:23" ht="30" customHeight="1" x14ac:dyDescent="0.2">
      <c r="A93" s="121" t="s">
        <v>197</v>
      </c>
      <c r="B93" s="121"/>
      <c r="D93" s="37">
        <v>0</v>
      </c>
      <c r="F93" s="34">
        <v>0</v>
      </c>
      <c r="H93" s="34">
        <v>0</v>
      </c>
      <c r="J93" s="151">
        <f t="shared" si="6"/>
        <v>0</v>
      </c>
      <c r="L93" s="34"/>
      <c r="N93" s="34">
        <v>0</v>
      </c>
      <c r="P93" s="153">
        <v>0</v>
      </c>
      <c r="Q93" s="153"/>
      <c r="S93" s="34">
        <v>-5978808638</v>
      </c>
      <c r="U93" s="151">
        <f t="shared" si="7"/>
        <v>-5978808638</v>
      </c>
      <c r="W93" s="34"/>
    </row>
    <row r="94" spans="1:23" ht="30" customHeight="1" x14ac:dyDescent="0.2">
      <c r="A94" s="121" t="s">
        <v>198</v>
      </c>
      <c r="B94" s="121"/>
      <c r="D94" s="37">
        <v>0</v>
      </c>
      <c r="F94" s="34">
        <v>0</v>
      </c>
      <c r="H94" s="34">
        <v>0</v>
      </c>
      <c r="J94" s="151">
        <f t="shared" si="6"/>
        <v>0</v>
      </c>
      <c r="L94" s="34"/>
      <c r="N94" s="34">
        <v>0</v>
      </c>
      <c r="P94" s="153">
        <v>0</v>
      </c>
      <c r="Q94" s="153"/>
      <c r="S94" s="34">
        <v>1468528763</v>
      </c>
      <c r="U94" s="151">
        <f t="shared" si="7"/>
        <v>1468528763</v>
      </c>
      <c r="W94" s="34"/>
    </row>
    <row r="95" spans="1:23" ht="30" customHeight="1" x14ac:dyDescent="0.2">
      <c r="A95" s="121" t="s">
        <v>21</v>
      </c>
      <c r="B95" s="121"/>
      <c r="D95" s="37">
        <v>1969501466</v>
      </c>
      <c r="F95" s="34">
        <v>-1247707944</v>
      </c>
      <c r="H95" s="34">
        <v>0</v>
      </c>
      <c r="J95" s="151">
        <f t="shared" si="6"/>
        <v>721793522</v>
      </c>
      <c r="L95" s="34"/>
      <c r="N95" s="34">
        <v>1969501466</v>
      </c>
      <c r="P95" s="153">
        <v>-84833469</v>
      </c>
      <c r="Q95" s="153"/>
      <c r="S95" s="34">
        <v>832352897</v>
      </c>
      <c r="U95" s="151">
        <f t="shared" si="7"/>
        <v>2717020894</v>
      </c>
      <c r="W95" s="34"/>
    </row>
    <row r="96" spans="1:23" ht="30" customHeight="1" x14ac:dyDescent="0.2">
      <c r="A96" s="121" t="s">
        <v>199</v>
      </c>
      <c r="B96" s="121"/>
      <c r="D96" s="37">
        <v>0</v>
      </c>
      <c r="F96" s="34">
        <v>0</v>
      </c>
      <c r="H96" s="34">
        <v>0</v>
      </c>
      <c r="J96" s="151">
        <f t="shared" si="6"/>
        <v>0</v>
      </c>
      <c r="L96" s="34"/>
      <c r="N96" s="34">
        <v>0</v>
      </c>
      <c r="P96" s="153">
        <v>0</v>
      </c>
      <c r="Q96" s="153"/>
      <c r="S96" s="34">
        <v>-275489969</v>
      </c>
      <c r="U96" s="151">
        <f t="shared" si="7"/>
        <v>-275489969</v>
      </c>
      <c r="W96" s="34"/>
    </row>
    <row r="97" spans="1:23" ht="30" customHeight="1" x14ac:dyDescent="0.2">
      <c r="A97" s="121" t="s">
        <v>36</v>
      </c>
      <c r="B97" s="121"/>
      <c r="D97" s="37">
        <v>0</v>
      </c>
      <c r="F97" s="34">
        <v>55159834</v>
      </c>
      <c r="H97" s="34">
        <v>0</v>
      </c>
      <c r="J97" s="151">
        <f t="shared" si="6"/>
        <v>55159834</v>
      </c>
      <c r="L97" s="34"/>
      <c r="N97" s="34">
        <v>157520000</v>
      </c>
      <c r="P97" s="153">
        <v>114596084</v>
      </c>
      <c r="Q97" s="153"/>
      <c r="S97" s="34">
        <v>1785001026</v>
      </c>
      <c r="U97" s="151">
        <f t="shared" si="7"/>
        <v>2057117110</v>
      </c>
      <c r="W97" s="34"/>
    </row>
    <row r="98" spans="1:23" ht="30" customHeight="1" x14ac:dyDescent="0.2">
      <c r="A98" s="121" t="s">
        <v>38</v>
      </c>
      <c r="B98" s="121"/>
      <c r="D98" s="37">
        <v>0</v>
      </c>
      <c r="F98" s="34">
        <v>125250300</v>
      </c>
      <c r="H98" s="34">
        <v>0</v>
      </c>
      <c r="J98" s="151">
        <f t="shared" si="6"/>
        <v>125250300</v>
      </c>
      <c r="L98" s="34"/>
      <c r="N98" s="34">
        <v>0</v>
      </c>
      <c r="P98" s="153">
        <v>358129440</v>
      </c>
      <c r="Q98" s="153"/>
      <c r="S98" s="34">
        <v>479403571</v>
      </c>
      <c r="U98" s="151">
        <f t="shared" si="7"/>
        <v>837533011</v>
      </c>
      <c r="W98" s="34"/>
    </row>
    <row r="99" spans="1:23" ht="30" customHeight="1" x14ac:dyDescent="0.2">
      <c r="A99" s="121" t="s">
        <v>200</v>
      </c>
      <c r="B99" s="121"/>
      <c r="D99" s="37">
        <v>0</v>
      </c>
      <c r="F99" s="34">
        <v>0</v>
      </c>
      <c r="H99" s="34">
        <v>0</v>
      </c>
      <c r="J99" s="151">
        <f t="shared" si="6"/>
        <v>0</v>
      </c>
      <c r="L99" s="34"/>
      <c r="N99" s="34">
        <v>0</v>
      </c>
      <c r="P99" s="153">
        <v>0</v>
      </c>
      <c r="Q99" s="153"/>
      <c r="S99" s="34">
        <v>-113927713</v>
      </c>
      <c r="U99" s="151">
        <f t="shared" si="7"/>
        <v>-113927713</v>
      </c>
      <c r="W99" s="34"/>
    </row>
    <row r="100" spans="1:23" ht="30" customHeight="1" x14ac:dyDescent="0.2">
      <c r="A100" s="121" t="s">
        <v>201</v>
      </c>
      <c r="B100" s="121"/>
      <c r="D100" s="37">
        <v>0</v>
      </c>
      <c r="F100" s="34">
        <v>0</v>
      </c>
      <c r="H100" s="34">
        <v>0</v>
      </c>
      <c r="J100" s="151">
        <f t="shared" si="6"/>
        <v>0</v>
      </c>
      <c r="L100" s="34"/>
      <c r="N100" s="34">
        <v>0</v>
      </c>
      <c r="P100" s="153">
        <v>0</v>
      </c>
      <c r="Q100" s="153"/>
      <c r="S100" s="34">
        <v>1857555689</v>
      </c>
      <c r="U100" s="151">
        <f t="shared" si="7"/>
        <v>1857555689</v>
      </c>
      <c r="W100" s="34"/>
    </row>
    <row r="101" spans="1:23" ht="30" customHeight="1" x14ac:dyDescent="0.2">
      <c r="A101" s="121" t="s">
        <v>202</v>
      </c>
      <c r="B101" s="121"/>
      <c r="D101" s="37">
        <v>0</v>
      </c>
      <c r="F101" s="34">
        <v>0</v>
      </c>
      <c r="H101" s="34">
        <v>0</v>
      </c>
      <c r="J101" s="151">
        <f t="shared" si="6"/>
        <v>0</v>
      </c>
      <c r="L101" s="34"/>
      <c r="N101" s="34">
        <v>0</v>
      </c>
      <c r="P101" s="153">
        <v>0</v>
      </c>
      <c r="Q101" s="153"/>
      <c r="S101" s="34">
        <v>4612085951</v>
      </c>
      <c r="U101" s="151">
        <f t="shared" si="7"/>
        <v>4612085951</v>
      </c>
      <c r="W101" s="34"/>
    </row>
    <row r="102" spans="1:23" ht="30" customHeight="1" x14ac:dyDescent="0.2">
      <c r="A102" s="121" t="s">
        <v>203</v>
      </c>
      <c r="B102" s="121"/>
      <c r="D102" s="37">
        <v>0</v>
      </c>
      <c r="F102" s="34">
        <v>0</v>
      </c>
      <c r="H102" s="34">
        <v>0</v>
      </c>
      <c r="J102" s="151">
        <f t="shared" si="6"/>
        <v>0</v>
      </c>
      <c r="L102" s="34"/>
      <c r="N102" s="34">
        <v>0</v>
      </c>
      <c r="P102" s="153">
        <v>0</v>
      </c>
      <c r="Q102" s="153"/>
      <c r="S102" s="34">
        <v>10244910378</v>
      </c>
      <c r="U102" s="151">
        <f t="shared" si="7"/>
        <v>10244910378</v>
      </c>
      <c r="W102" s="34"/>
    </row>
    <row r="103" spans="1:23" ht="30" customHeight="1" x14ac:dyDescent="0.2">
      <c r="A103" s="121" t="s">
        <v>204</v>
      </c>
      <c r="B103" s="121"/>
      <c r="D103" s="37">
        <v>0</v>
      </c>
      <c r="F103" s="34">
        <v>0</v>
      </c>
      <c r="H103" s="34">
        <v>0</v>
      </c>
      <c r="J103" s="151">
        <f t="shared" ref="J103:J166" si="8">D103+F103+H103</f>
        <v>0</v>
      </c>
      <c r="L103" s="34"/>
      <c r="N103" s="34">
        <v>0</v>
      </c>
      <c r="P103" s="153">
        <v>0</v>
      </c>
      <c r="Q103" s="153"/>
      <c r="S103" s="34">
        <v>2178853129</v>
      </c>
      <c r="U103" s="151">
        <f t="shared" si="7"/>
        <v>2178853129</v>
      </c>
      <c r="W103" s="34"/>
    </row>
    <row r="104" spans="1:23" ht="30" customHeight="1" x14ac:dyDescent="0.2">
      <c r="A104" s="121" t="s">
        <v>205</v>
      </c>
      <c r="B104" s="121"/>
      <c r="D104" s="37">
        <v>0</v>
      </c>
      <c r="F104" s="34">
        <v>0</v>
      </c>
      <c r="H104" s="34">
        <v>0</v>
      </c>
      <c r="J104" s="151">
        <f t="shared" si="8"/>
        <v>0</v>
      </c>
      <c r="L104" s="34"/>
      <c r="N104" s="34">
        <v>0</v>
      </c>
      <c r="P104" s="153">
        <v>0</v>
      </c>
      <c r="Q104" s="153"/>
      <c r="S104" s="34">
        <v>-3772120176</v>
      </c>
      <c r="U104" s="151">
        <f t="shared" si="7"/>
        <v>-3772120176</v>
      </c>
      <c r="W104" s="34"/>
    </row>
    <row r="105" spans="1:23" ht="30" customHeight="1" x14ac:dyDescent="0.2">
      <c r="A105" s="121" t="s">
        <v>206</v>
      </c>
      <c r="B105" s="121"/>
      <c r="D105" s="37">
        <v>0</v>
      </c>
      <c r="F105" s="34">
        <v>0</v>
      </c>
      <c r="H105" s="34">
        <v>0</v>
      </c>
      <c r="J105" s="151">
        <f t="shared" si="8"/>
        <v>0</v>
      </c>
      <c r="L105" s="34"/>
      <c r="N105" s="34">
        <v>0</v>
      </c>
      <c r="P105" s="153">
        <v>0</v>
      </c>
      <c r="Q105" s="153"/>
      <c r="S105" s="34">
        <v>-63304066</v>
      </c>
      <c r="U105" s="151">
        <f t="shared" si="7"/>
        <v>-63304066</v>
      </c>
      <c r="W105" s="34"/>
    </row>
    <row r="106" spans="1:23" ht="30" customHeight="1" x14ac:dyDescent="0.2">
      <c r="A106" s="121" t="s">
        <v>207</v>
      </c>
      <c r="B106" s="121"/>
      <c r="D106" s="37">
        <v>0</v>
      </c>
      <c r="F106" s="34">
        <v>0</v>
      </c>
      <c r="H106" s="34">
        <v>0</v>
      </c>
      <c r="J106" s="151">
        <f t="shared" si="8"/>
        <v>0</v>
      </c>
      <c r="L106" s="34"/>
      <c r="N106" s="34">
        <v>0</v>
      </c>
      <c r="P106" s="153">
        <v>0</v>
      </c>
      <c r="Q106" s="153"/>
      <c r="S106" s="34">
        <v>-685263544</v>
      </c>
      <c r="U106" s="151">
        <f t="shared" si="7"/>
        <v>-685263544</v>
      </c>
      <c r="W106" s="34"/>
    </row>
    <row r="107" spans="1:23" ht="30" customHeight="1" x14ac:dyDescent="0.2">
      <c r="A107" s="121" t="s">
        <v>208</v>
      </c>
      <c r="B107" s="121"/>
      <c r="D107" s="37">
        <v>0</v>
      </c>
      <c r="F107" s="34">
        <v>0</v>
      </c>
      <c r="H107" s="34">
        <v>0</v>
      </c>
      <c r="J107" s="151">
        <f t="shared" si="8"/>
        <v>0</v>
      </c>
      <c r="L107" s="34"/>
      <c r="N107" s="34">
        <v>0</v>
      </c>
      <c r="P107" s="153">
        <v>0</v>
      </c>
      <c r="Q107" s="153"/>
      <c r="S107" s="34">
        <v>-15371133446</v>
      </c>
      <c r="U107" s="151">
        <f t="shared" si="7"/>
        <v>-15371133446</v>
      </c>
      <c r="W107" s="34"/>
    </row>
    <row r="108" spans="1:23" ht="30" customHeight="1" x14ac:dyDescent="0.2">
      <c r="A108" s="121" t="s">
        <v>209</v>
      </c>
      <c r="B108" s="121"/>
      <c r="D108" s="37">
        <v>0</v>
      </c>
      <c r="F108" s="34">
        <v>0</v>
      </c>
      <c r="H108" s="34">
        <v>0</v>
      </c>
      <c r="J108" s="151">
        <f t="shared" si="8"/>
        <v>0</v>
      </c>
      <c r="L108" s="34"/>
      <c r="N108" s="34">
        <v>0</v>
      </c>
      <c r="P108" s="153">
        <v>0</v>
      </c>
      <c r="Q108" s="153"/>
      <c r="S108" s="34">
        <v>-125457285</v>
      </c>
      <c r="U108" s="151">
        <f t="shared" si="7"/>
        <v>-125457285</v>
      </c>
      <c r="W108" s="34"/>
    </row>
    <row r="109" spans="1:23" ht="30" customHeight="1" x14ac:dyDescent="0.2">
      <c r="A109" s="121" t="s">
        <v>210</v>
      </c>
      <c r="B109" s="121"/>
      <c r="D109" s="37">
        <v>0</v>
      </c>
      <c r="F109" s="34">
        <v>0</v>
      </c>
      <c r="H109" s="34">
        <v>0</v>
      </c>
      <c r="J109" s="151">
        <f t="shared" si="8"/>
        <v>0</v>
      </c>
      <c r="L109" s="34"/>
      <c r="N109" s="34">
        <v>0</v>
      </c>
      <c r="P109" s="153">
        <v>0</v>
      </c>
      <c r="Q109" s="153"/>
      <c r="S109" s="34">
        <v>628008794</v>
      </c>
      <c r="U109" s="151">
        <f t="shared" si="7"/>
        <v>628008794</v>
      </c>
      <c r="W109" s="34"/>
    </row>
    <row r="110" spans="1:23" ht="30" customHeight="1" x14ac:dyDescent="0.2">
      <c r="A110" s="121" t="s">
        <v>211</v>
      </c>
      <c r="B110" s="121"/>
      <c r="D110" s="37">
        <v>0</v>
      </c>
      <c r="F110" s="34">
        <v>0</v>
      </c>
      <c r="H110" s="34">
        <v>0</v>
      </c>
      <c r="J110" s="151">
        <f t="shared" si="8"/>
        <v>0</v>
      </c>
      <c r="L110" s="34"/>
      <c r="N110" s="34">
        <v>0</v>
      </c>
      <c r="P110" s="153">
        <v>0</v>
      </c>
      <c r="Q110" s="153"/>
      <c r="S110" s="34">
        <v>1712311651</v>
      </c>
      <c r="U110" s="151">
        <f t="shared" si="7"/>
        <v>1712311651</v>
      </c>
      <c r="W110" s="34"/>
    </row>
    <row r="111" spans="1:23" ht="30" customHeight="1" x14ac:dyDescent="0.2">
      <c r="A111" s="121" t="s">
        <v>212</v>
      </c>
      <c r="B111" s="121"/>
      <c r="D111" s="37">
        <v>0</v>
      </c>
      <c r="F111" s="34">
        <v>0</v>
      </c>
      <c r="H111" s="34">
        <v>0</v>
      </c>
      <c r="J111" s="151">
        <f t="shared" si="8"/>
        <v>0</v>
      </c>
      <c r="L111" s="34"/>
      <c r="N111" s="34">
        <v>0</v>
      </c>
      <c r="P111" s="153">
        <v>0</v>
      </c>
      <c r="Q111" s="153"/>
      <c r="S111" s="34">
        <v>-379511942</v>
      </c>
      <c r="U111" s="151">
        <f t="shared" si="7"/>
        <v>-379511942</v>
      </c>
      <c r="W111" s="34"/>
    </row>
    <row r="112" spans="1:23" ht="30" customHeight="1" x14ac:dyDescent="0.2">
      <c r="A112" s="121" t="s">
        <v>213</v>
      </c>
      <c r="B112" s="121"/>
      <c r="D112" s="37">
        <v>0</v>
      </c>
      <c r="F112" s="34">
        <v>0</v>
      </c>
      <c r="H112" s="34">
        <v>0</v>
      </c>
      <c r="J112" s="151">
        <f t="shared" si="8"/>
        <v>0</v>
      </c>
      <c r="L112" s="34"/>
      <c r="N112" s="34">
        <v>0</v>
      </c>
      <c r="P112" s="153">
        <v>0</v>
      </c>
      <c r="Q112" s="153"/>
      <c r="S112" s="34">
        <v>-3954892973</v>
      </c>
      <c r="U112" s="151">
        <f t="shared" si="7"/>
        <v>-3954892973</v>
      </c>
      <c r="W112" s="34"/>
    </row>
    <row r="113" spans="1:23" ht="30" customHeight="1" x14ac:dyDescent="0.2">
      <c r="A113" s="121" t="s">
        <v>214</v>
      </c>
      <c r="B113" s="121"/>
      <c r="D113" s="37">
        <v>0</v>
      </c>
      <c r="F113" s="34">
        <v>0</v>
      </c>
      <c r="H113" s="34">
        <v>0</v>
      </c>
      <c r="J113" s="151">
        <f t="shared" si="8"/>
        <v>0</v>
      </c>
      <c r="L113" s="34"/>
      <c r="N113" s="34">
        <v>0</v>
      </c>
      <c r="P113" s="153">
        <v>0</v>
      </c>
      <c r="Q113" s="153"/>
      <c r="S113" s="34">
        <v>1891142082</v>
      </c>
      <c r="U113" s="151">
        <f t="shared" si="7"/>
        <v>1891142082</v>
      </c>
      <c r="W113" s="34"/>
    </row>
    <row r="114" spans="1:23" ht="30" customHeight="1" x14ac:dyDescent="0.2">
      <c r="A114" s="121" t="s">
        <v>215</v>
      </c>
      <c r="B114" s="121"/>
      <c r="D114" s="37">
        <v>0</v>
      </c>
      <c r="F114" s="34">
        <v>0</v>
      </c>
      <c r="H114" s="34">
        <v>0</v>
      </c>
      <c r="J114" s="151">
        <f t="shared" si="8"/>
        <v>0</v>
      </c>
      <c r="L114" s="34"/>
      <c r="N114" s="34">
        <v>0</v>
      </c>
      <c r="P114" s="153">
        <v>0</v>
      </c>
      <c r="Q114" s="153"/>
      <c r="S114" s="34">
        <v>4812815938</v>
      </c>
      <c r="U114" s="151">
        <f t="shared" si="7"/>
        <v>4812815938</v>
      </c>
      <c r="W114" s="34"/>
    </row>
    <row r="115" spans="1:23" ht="30" customHeight="1" x14ac:dyDescent="0.2">
      <c r="A115" s="121" t="s">
        <v>216</v>
      </c>
      <c r="B115" s="121"/>
      <c r="D115" s="37">
        <v>0</v>
      </c>
      <c r="F115" s="34">
        <v>0</v>
      </c>
      <c r="H115" s="34">
        <v>0</v>
      </c>
      <c r="J115" s="151">
        <f t="shared" si="8"/>
        <v>0</v>
      </c>
      <c r="L115" s="34"/>
      <c r="N115" s="34">
        <v>540000000</v>
      </c>
      <c r="P115" s="153">
        <v>0</v>
      </c>
      <c r="Q115" s="153"/>
      <c r="S115" s="34">
        <v>-396716062</v>
      </c>
      <c r="U115" s="151">
        <f t="shared" si="7"/>
        <v>143283938</v>
      </c>
      <c r="W115" s="34"/>
    </row>
    <row r="116" spans="1:23" ht="30" customHeight="1" x14ac:dyDescent="0.2">
      <c r="A116" s="121" t="s">
        <v>30</v>
      </c>
      <c r="B116" s="121"/>
      <c r="D116" s="37">
        <v>0</v>
      </c>
      <c r="F116" s="34">
        <v>40048479</v>
      </c>
      <c r="H116" s="34">
        <v>0</v>
      </c>
      <c r="J116" s="151">
        <f t="shared" si="8"/>
        <v>40048479</v>
      </c>
      <c r="L116" s="34"/>
      <c r="N116" s="34">
        <v>500000000</v>
      </c>
      <c r="P116" s="153">
        <v>1613433679</v>
      </c>
      <c r="Q116" s="153"/>
      <c r="S116" s="34">
        <v>1340968005</v>
      </c>
      <c r="U116" s="151">
        <f t="shared" si="7"/>
        <v>3454401684</v>
      </c>
      <c r="W116" s="34"/>
    </row>
    <row r="117" spans="1:23" ht="30" customHeight="1" x14ac:dyDescent="0.2">
      <c r="A117" s="121" t="s">
        <v>217</v>
      </c>
      <c r="B117" s="121"/>
      <c r="D117" s="37">
        <v>0</v>
      </c>
      <c r="F117" s="34">
        <v>0</v>
      </c>
      <c r="H117" s="34">
        <v>0</v>
      </c>
      <c r="J117" s="151">
        <f t="shared" si="8"/>
        <v>0</v>
      </c>
      <c r="L117" s="34"/>
      <c r="N117" s="34">
        <v>0</v>
      </c>
      <c r="P117" s="153">
        <v>0</v>
      </c>
      <c r="Q117" s="153"/>
      <c r="S117" s="34">
        <v>0</v>
      </c>
      <c r="U117" s="151">
        <f t="shared" si="7"/>
        <v>0</v>
      </c>
      <c r="W117" s="34"/>
    </row>
    <row r="118" spans="1:23" ht="30" customHeight="1" x14ac:dyDescent="0.2">
      <c r="A118" s="121" t="s">
        <v>218</v>
      </c>
      <c r="B118" s="121"/>
      <c r="D118" s="37">
        <v>0</v>
      </c>
      <c r="F118" s="34">
        <v>0</v>
      </c>
      <c r="H118" s="34">
        <v>0</v>
      </c>
      <c r="J118" s="151">
        <f t="shared" si="8"/>
        <v>0</v>
      </c>
      <c r="L118" s="34"/>
      <c r="N118" s="34">
        <v>0</v>
      </c>
      <c r="P118" s="153">
        <v>0</v>
      </c>
      <c r="Q118" s="153"/>
      <c r="S118" s="34">
        <v>207126449</v>
      </c>
      <c r="U118" s="151">
        <f t="shared" si="7"/>
        <v>207126449</v>
      </c>
      <c r="W118" s="34"/>
    </row>
    <row r="119" spans="1:23" ht="30" customHeight="1" x14ac:dyDescent="0.2">
      <c r="A119" s="121" t="s">
        <v>219</v>
      </c>
      <c r="B119" s="121"/>
      <c r="D119" s="37">
        <v>0</v>
      </c>
      <c r="F119" s="34">
        <v>0</v>
      </c>
      <c r="H119" s="34">
        <v>0</v>
      </c>
      <c r="J119" s="151">
        <f t="shared" si="8"/>
        <v>0</v>
      </c>
      <c r="L119" s="34"/>
      <c r="N119" s="34">
        <v>0</v>
      </c>
      <c r="P119" s="153">
        <v>0</v>
      </c>
      <c r="Q119" s="153"/>
      <c r="S119" s="34">
        <v>-8544749774</v>
      </c>
      <c r="U119" s="151">
        <f t="shared" si="7"/>
        <v>-8544749774</v>
      </c>
      <c r="W119" s="34"/>
    </row>
    <row r="120" spans="1:23" ht="30" customHeight="1" x14ac:dyDescent="0.2">
      <c r="A120" s="121" t="s">
        <v>220</v>
      </c>
      <c r="B120" s="121"/>
      <c r="D120" s="37">
        <v>0</v>
      </c>
      <c r="F120" s="34">
        <v>0</v>
      </c>
      <c r="H120" s="34">
        <v>0</v>
      </c>
      <c r="J120" s="151">
        <f t="shared" si="8"/>
        <v>0</v>
      </c>
      <c r="L120" s="34"/>
      <c r="N120" s="34">
        <v>5000000000</v>
      </c>
      <c r="P120" s="153">
        <v>0</v>
      </c>
      <c r="Q120" s="153"/>
      <c r="S120" s="34">
        <v>3644561674</v>
      </c>
      <c r="U120" s="151">
        <f t="shared" si="7"/>
        <v>8644561674</v>
      </c>
      <c r="W120" s="34"/>
    </row>
    <row r="121" spans="1:23" ht="30" customHeight="1" x14ac:dyDescent="0.2">
      <c r="A121" s="121" t="s">
        <v>35</v>
      </c>
      <c r="B121" s="121"/>
      <c r="D121" s="37">
        <v>0</v>
      </c>
      <c r="F121" s="34">
        <v>1586027</v>
      </c>
      <c r="H121" s="34">
        <v>0</v>
      </c>
      <c r="J121" s="151">
        <f t="shared" si="8"/>
        <v>1586027</v>
      </c>
      <c r="L121" s="34"/>
      <c r="N121" s="34">
        <v>300000000</v>
      </c>
      <c r="P121" s="153">
        <v>3492360</v>
      </c>
      <c r="Q121" s="153"/>
      <c r="S121" s="34">
        <v>515782209</v>
      </c>
      <c r="U121" s="151">
        <f t="shared" si="7"/>
        <v>819274569</v>
      </c>
      <c r="W121" s="34"/>
    </row>
    <row r="122" spans="1:23" ht="30" customHeight="1" x14ac:dyDescent="0.2">
      <c r="A122" s="121" t="s">
        <v>51</v>
      </c>
      <c r="B122" s="121"/>
      <c r="D122" s="37">
        <v>0</v>
      </c>
      <c r="F122" s="34">
        <v>-128</v>
      </c>
      <c r="H122" s="34">
        <v>0</v>
      </c>
      <c r="J122" s="151">
        <f t="shared" si="8"/>
        <v>-128</v>
      </c>
      <c r="L122" s="34"/>
      <c r="N122" s="34">
        <v>0</v>
      </c>
      <c r="P122" s="153">
        <v>592</v>
      </c>
      <c r="Q122" s="153"/>
      <c r="S122" s="34">
        <v>14173414190</v>
      </c>
      <c r="U122" s="151">
        <f t="shared" si="7"/>
        <v>14173414782</v>
      </c>
      <c r="W122" s="34"/>
    </row>
    <row r="123" spans="1:23" ht="30" customHeight="1" x14ac:dyDescent="0.2">
      <c r="A123" s="121" t="s">
        <v>221</v>
      </c>
      <c r="B123" s="121"/>
      <c r="D123" s="37">
        <v>0</v>
      </c>
      <c r="F123" s="34">
        <v>0</v>
      </c>
      <c r="H123" s="34">
        <v>0</v>
      </c>
      <c r="J123" s="151">
        <f t="shared" si="8"/>
        <v>0</v>
      </c>
      <c r="L123" s="34"/>
      <c r="N123" s="34">
        <v>0</v>
      </c>
      <c r="P123" s="153">
        <v>0</v>
      </c>
      <c r="Q123" s="153"/>
      <c r="S123" s="34">
        <v>2111162001</v>
      </c>
      <c r="U123" s="151">
        <f t="shared" si="7"/>
        <v>2111162001</v>
      </c>
      <c r="W123" s="34"/>
    </row>
    <row r="124" spans="1:23" ht="30" customHeight="1" x14ac:dyDescent="0.2">
      <c r="A124" s="121" t="s">
        <v>222</v>
      </c>
      <c r="B124" s="121"/>
      <c r="D124" s="37">
        <v>0</v>
      </c>
      <c r="F124" s="34">
        <v>0</v>
      </c>
      <c r="H124" s="34">
        <v>0</v>
      </c>
      <c r="J124" s="151">
        <f t="shared" si="8"/>
        <v>0</v>
      </c>
      <c r="L124" s="34"/>
      <c r="N124" s="34">
        <v>0</v>
      </c>
      <c r="P124" s="153">
        <v>0</v>
      </c>
      <c r="Q124" s="153"/>
      <c r="S124" s="34">
        <v>2150777082</v>
      </c>
      <c r="U124" s="151">
        <f t="shared" si="7"/>
        <v>2150777082</v>
      </c>
      <c r="W124" s="34"/>
    </row>
    <row r="125" spans="1:23" ht="30" customHeight="1" x14ac:dyDescent="0.2">
      <c r="A125" s="121" t="s">
        <v>223</v>
      </c>
      <c r="B125" s="121"/>
      <c r="D125" s="37">
        <v>0</v>
      </c>
      <c r="F125" s="34">
        <v>0</v>
      </c>
      <c r="H125" s="34">
        <v>0</v>
      </c>
      <c r="J125" s="151">
        <f t="shared" si="8"/>
        <v>0</v>
      </c>
      <c r="L125" s="34"/>
      <c r="N125" s="34">
        <v>0</v>
      </c>
      <c r="P125" s="153">
        <v>0</v>
      </c>
      <c r="Q125" s="153"/>
      <c r="S125" s="34">
        <v>12238480822</v>
      </c>
      <c r="U125" s="151">
        <f t="shared" si="7"/>
        <v>12238480822</v>
      </c>
      <c r="W125" s="34"/>
    </row>
    <row r="126" spans="1:23" ht="30" customHeight="1" x14ac:dyDescent="0.2">
      <c r="A126" s="121" t="s">
        <v>224</v>
      </c>
      <c r="B126" s="121"/>
      <c r="D126" s="37">
        <v>0</v>
      </c>
      <c r="F126" s="34">
        <v>0</v>
      </c>
      <c r="H126" s="34">
        <v>0</v>
      </c>
      <c r="J126" s="151">
        <f t="shared" si="8"/>
        <v>0</v>
      </c>
      <c r="L126" s="34"/>
      <c r="N126" s="34">
        <v>0</v>
      </c>
      <c r="P126" s="153">
        <v>0</v>
      </c>
      <c r="Q126" s="153"/>
      <c r="S126" s="34">
        <v>-592242588</v>
      </c>
      <c r="U126" s="151">
        <f t="shared" si="7"/>
        <v>-592242588</v>
      </c>
      <c r="W126" s="34"/>
    </row>
    <row r="127" spans="1:23" ht="30" customHeight="1" x14ac:dyDescent="0.2">
      <c r="A127" s="121" t="s">
        <v>32</v>
      </c>
      <c r="B127" s="121"/>
      <c r="D127" s="37">
        <v>0</v>
      </c>
      <c r="F127" s="34">
        <v>-3421452460</v>
      </c>
      <c r="H127" s="34">
        <v>0</v>
      </c>
      <c r="J127" s="151">
        <f t="shared" si="8"/>
        <v>-3421452460</v>
      </c>
      <c r="L127" s="34"/>
      <c r="N127" s="34">
        <v>0</v>
      </c>
      <c r="P127" s="153">
        <v>-3421452070</v>
      </c>
      <c r="Q127" s="153"/>
      <c r="S127" s="34">
        <v>36741767910</v>
      </c>
      <c r="U127" s="151">
        <f t="shared" si="7"/>
        <v>33320315840</v>
      </c>
      <c r="W127" s="34"/>
    </row>
    <row r="128" spans="1:23" ht="30" customHeight="1" x14ac:dyDescent="0.2">
      <c r="A128" s="121" t="s">
        <v>225</v>
      </c>
      <c r="B128" s="121"/>
      <c r="D128" s="37">
        <v>0</v>
      </c>
      <c r="F128" s="34">
        <v>0</v>
      </c>
      <c r="H128" s="34">
        <v>0</v>
      </c>
      <c r="J128" s="151">
        <f t="shared" si="8"/>
        <v>0</v>
      </c>
      <c r="L128" s="34"/>
      <c r="N128" s="34">
        <v>0</v>
      </c>
      <c r="P128" s="153">
        <v>0</v>
      </c>
      <c r="Q128" s="153"/>
      <c r="S128" s="34">
        <v>3852441628</v>
      </c>
      <c r="U128" s="151">
        <f t="shared" si="7"/>
        <v>3852441628</v>
      </c>
      <c r="W128" s="34"/>
    </row>
    <row r="129" spans="1:23" ht="30" customHeight="1" x14ac:dyDescent="0.2">
      <c r="A129" s="121" t="s">
        <v>226</v>
      </c>
      <c r="B129" s="121"/>
      <c r="D129" s="37">
        <v>0</v>
      </c>
      <c r="F129" s="34">
        <v>0</v>
      </c>
      <c r="H129" s="34">
        <v>0</v>
      </c>
      <c r="J129" s="151">
        <f t="shared" si="8"/>
        <v>0</v>
      </c>
      <c r="L129" s="34"/>
      <c r="N129" s="34">
        <v>0</v>
      </c>
      <c r="P129" s="153">
        <v>0</v>
      </c>
      <c r="Q129" s="153"/>
      <c r="S129" s="34">
        <v>-184389516</v>
      </c>
      <c r="U129" s="151">
        <f t="shared" si="7"/>
        <v>-184389516</v>
      </c>
      <c r="W129" s="34"/>
    </row>
    <row r="130" spans="1:23" ht="30" customHeight="1" x14ac:dyDescent="0.2">
      <c r="A130" s="121" t="s">
        <v>227</v>
      </c>
      <c r="B130" s="121"/>
      <c r="D130" s="37">
        <v>0</v>
      </c>
      <c r="F130" s="34">
        <v>0</v>
      </c>
      <c r="H130" s="34">
        <v>0</v>
      </c>
      <c r="J130" s="151">
        <f t="shared" si="8"/>
        <v>0</v>
      </c>
      <c r="L130" s="34"/>
      <c r="N130" s="34">
        <v>0</v>
      </c>
      <c r="P130" s="153">
        <v>0</v>
      </c>
      <c r="Q130" s="153"/>
      <c r="S130" s="34">
        <v>2523396233</v>
      </c>
      <c r="U130" s="151">
        <f t="shared" si="7"/>
        <v>2523396233</v>
      </c>
      <c r="W130" s="34"/>
    </row>
    <row r="131" spans="1:23" ht="30" customHeight="1" x14ac:dyDescent="0.2">
      <c r="A131" s="121" t="s">
        <v>228</v>
      </c>
      <c r="B131" s="121"/>
      <c r="D131" s="37">
        <v>0</v>
      </c>
      <c r="F131" s="34">
        <v>0</v>
      </c>
      <c r="H131" s="34">
        <v>0</v>
      </c>
      <c r="J131" s="151">
        <f t="shared" si="8"/>
        <v>0</v>
      </c>
      <c r="L131" s="34"/>
      <c r="N131" s="34">
        <v>0</v>
      </c>
      <c r="P131" s="153">
        <v>0</v>
      </c>
      <c r="Q131" s="153"/>
      <c r="S131" s="34">
        <v>-2942532</v>
      </c>
      <c r="U131" s="151">
        <f t="shared" si="7"/>
        <v>-2942532</v>
      </c>
      <c r="W131" s="34"/>
    </row>
    <row r="132" spans="1:23" ht="30" customHeight="1" x14ac:dyDescent="0.2">
      <c r="A132" s="121" t="s">
        <v>97</v>
      </c>
      <c r="B132" s="121"/>
      <c r="D132" s="37">
        <v>0</v>
      </c>
      <c r="F132" s="34">
        <v>0</v>
      </c>
      <c r="H132" s="34">
        <v>0</v>
      </c>
      <c r="J132" s="151">
        <f t="shared" si="8"/>
        <v>0</v>
      </c>
      <c r="L132" s="34"/>
      <c r="N132" s="34">
        <v>0</v>
      </c>
      <c r="P132" s="153">
        <v>0</v>
      </c>
      <c r="Q132" s="153"/>
      <c r="S132" s="34">
        <v>7004343507</v>
      </c>
      <c r="U132" s="151">
        <f t="shared" si="7"/>
        <v>7004343507</v>
      </c>
      <c r="W132" s="34"/>
    </row>
    <row r="133" spans="1:23" ht="30" customHeight="1" x14ac:dyDescent="0.2">
      <c r="A133" s="121" t="s">
        <v>229</v>
      </c>
      <c r="B133" s="121"/>
      <c r="D133" s="37">
        <v>0</v>
      </c>
      <c r="F133" s="34">
        <v>0</v>
      </c>
      <c r="H133" s="34">
        <v>0</v>
      </c>
      <c r="J133" s="151">
        <f t="shared" si="8"/>
        <v>0</v>
      </c>
      <c r="L133" s="34"/>
      <c r="N133" s="34">
        <v>0</v>
      </c>
      <c r="P133" s="153">
        <v>0</v>
      </c>
      <c r="Q133" s="153"/>
      <c r="S133" s="34">
        <v>-2172227824</v>
      </c>
      <c r="U133" s="151">
        <f t="shared" si="7"/>
        <v>-2172227824</v>
      </c>
      <c r="W133" s="34"/>
    </row>
    <row r="134" spans="1:23" ht="30" customHeight="1" x14ac:dyDescent="0.2">
      <c r="A134" s="121" t="s">
        <v>230</v>
      </c>
      <c r="B134" s="121"/>
      <c r="D134" s="37">
        <v>0</v>
      </c>
      <c r="F134" s="34">
        <v>0</v>
      </c>
      <c r="H134" s="34">
        <v>0</v>
      </c>
      <c r="J134" s="151">
        <f t="shared" si="8"/>
        <v>0</v>
      </c>
      <c r="L134" s="34"/>
      <c r="N134" s="34">
        <v>0</v>
      </c>
      <c r="P134" s="153">
        <v>0</v>
      </c>
      <c r="Q134" s="153"/>
      <c r="S134" s="34">
        <v>4540186326</v>
      </c>
      <c r="U134" s="151">
        <f t="shared" si="7"/>
        <v>4540186326</v>
      </c>
      <c r="W134" s="34"/>
    </row>
    <row r="135" spans="1:23" ht="30" customHeight="1" x14ac:dyDescent="0.2">
      <c r="A135" s="121" t="s">
        <v>231</v>
      </c>
      <c r="B135" s="121"/>
      <c r="D135" s="37">
        <v>0</v>
      </c>
      <c r="F135" s="34">
        <v>0</v>
      </c>
      <c r="H135" s="34">
        <v>0</v>
      </c>
      <c r="J135" s="151">
        <f t="shared" si="8"/>
        <v>0</v>
      </c>
      <c r="L135" s="34"/>
      <c r="N135" s="34">
        <v>0</v>
      </c>
      <c r="P135" s="153">
        <v>0</v>
      </c>
      <c r="Q135" s="153"/>
      <c r="S135" s="34">
        <v>224369892</v>
      </c>
      <c r="U135" s="151">
        <f t="shared" si="7"/>
        <v>224369892</v>
      </c>
      <c r="W135" s="34"/>
    </row>
    <row r="136" spans="1:23" ht="30" customHeight="1" x14ac:dyDescent="0.2">
      <c r="A136" s="121" t="s">
        <v>232</v>
      </c>
      <c r="B136" s="121"/>
      <c r="D136" s="37">
        <v>0</v>
      </c>
      <c r="F136" s="34">
        <v>0</v>
      </c>
      <c r="H136" s="34">
        <v>0</v>
      </c>
      <c r="J136" s="151">
        <f t="shared" si="8"/>
        <v>0</v>
      </c>
      <c r="L136" s="34"/>
      <c r="N136" s="34">
        <v>0</v>
      </c>
      <c r="P136" s="153">
        <v>0</v>
      </c>
      <c r="Q136" s="153"/>
      <c r="S136" s="34">
        <v>214867237</v>
      </c>
      <c r="U136" s="151">
        <f t="shared" si="7"/>
        <v>214867237</v>
      </c>
      <c r="W136" s="34"/>
    </row>
    <row r="137" spans="1:23" ht="30" customHeight="1" x14ac:dyDescent="0.2">
      <c r="A137" s="121" t="s">
        <v>360</v>
      </c>
      <c r="B137" s="121"/>
      <c r="D137" s="37">
        <v>0</v>
      </c>
      <c r="F137" s="34">
        <v>0</v>
      </c>
      <c r="H137" s="34">
        <v>0</v>
      </c>
      <c r="J137" s="151">
        <f t="shared" si="8"/>
        <v>0</v>
      </c>
      <c r="L137" s="34"/>
      <c r="N137" s="34">
        <v>0</v>
      </c>
      <c r="P137" s="153">
        <v>0</v>
      </c>
      <c r="Q137" s="153"/>
      <c r="S137" s="34">
        <v>5076039286</v>
      </c>
      <c r="U137" s="151">
        <f t="shared" si="7"/>
        <v>5076039286</v>
      </c>
      <c r="W137" s="34"/>
    </row>
    <row r="138" spans="1:23" ht="30" customHeight="1" x14ac:dyDescent="0.2">
      <c r="A138" s="121" t="s">
        <v>84</v>
      </c>
      <c r="B138" s="121"/>
      <c r="D138" s="37">
        <v>0</v>
      </c>
      <c r="F138" s="34">
        <v>0</v>
      </c>
      <c r="H138" s="34">
        <v>0</v>
      </c>
      <c r="J138" s="151">
        <f t="shared" si="8"/>
        <v>0</v>
      </c>
      <c r="L138" s="34"/>
      <c r="N138" s="34">
        <v>0</v>
      </c>
      <c r="P138" s="153">
        <v>0</v>
      </c>
      <c r="Q138" s="153"/>
      <c r="S138" s="34">
        <v>0</v>
      </c>
      <c r="U138" s="151">
        <f t="shared" ref="U138:U174" si="9">N138+P138+S138</f>
        <v>0</v>
      </c>
      <c r="W138" s="34"/>
    </row>
    <row r="139" spans="1:23" ht="30" customHeight="1" x14ac:dyDescent="0.2">
      <c r="A139" s="121" t="s">
        <v>45</v>
      </c>
      <c r="B139" s="121"/>
      <c r="D139" s="37">
        <v>0</v>
      </c>
      <c r="F139" s="34">
        <v>308150878</v>
      </c>
      <c r="H139" s="34">
        <v>0</v>
      </c>
      <c r="J139" s="151">
        <f t="shared" si="8"/>
        <v>308150878</v>
      </c>
      <c r="L139" s="34"/>
      <c r="N139" s="34">
        <v>0</v>
      </c>
      <c r="P139" s="153">
        <v>392957043</v>
      </c>
      <c r="Q139" s="153"/>
      <c r="S139" s="34">
        <v>279645456</v>
      </c>
      <c r="U139" s="151">
        <f t="shared" si="9"/>
        <v>672602499</v>
      </c>
      <c r="W139" s="34"/>
    </row>
    <row r="140" spans="1:23" ht="30" customHeight="1" x14ac:dyDescent="0.2">
      <c r="A140" s="121" t="s">
        <v>234</v>
      </c>
      <c r="B140" s="121"/>
      <c r="D140" s="37">
        <v>0</v>
      </c>
      <c r="F140" s="34">
        <v>0</v>
      </c>
      <c r="H140" s="34">
        <v>0</v>
      </c>
      <c r="J140" s="151">
        <f t="shared" si="8"/>
        <v>0</v>
      </c>
      <c r="L140" s="34"/>
      <c r="N140" s="34">
        <v>0</v>
      </c>
      <c r="P140" s="153">
        <v>0</v>
      </c>
      <c r="Q140" s="153"/>
      <c r="S140" s="34">
        <v>1630565459</v>
      </c>
      <c r="U140" s="151">
        <f t="shared" si="9"/>
        <v>1630565459</v>
      </c>
      <c r="W140" s="34"/>
    </row>
    <row r="141" spans="1:23" ht="30" customHeight="1" x14ac:dyDescent="0.2">
      <c r="A141" s="121" t="s">
        <v>67</v>
      </c>
      <c r="B141" s="121"/>
      <c r="D141" s="37">
        <v>0</v>
      </c>
      <c r="F141" s="34">
        <v>0</v>
      </c>
      <c r="H141" s="34">
        <v>0</v>
      </c>
      <c r="J141" s="151">
        <f t="shared" si="8"/>
        <v>0</v>
      </c>
      <c r="L141" s="34"/>
      <c r="N141" s="34">
        <v>0</v>
      </c>
      <c r="P141" s="153">
        <v>0</v>
      </c>
      <c r="Q141" s="153"/>
      <c r="S141" s="34">
        <v>1650420424</v>
      </c>
      <c r="U141" s="151">
        <f t="shared" si="9"/>
        <v>1650420424</v>
      </c>
      <c r="W141" s="34"/>
    </row>
    <row r="142" spans="1:23" ht="30" customHeight="1" x14ac:dyDescent="0.2">
      <c r="A142" s="121" t="s">
        <v>235</v>
      </c>
      <c r="B142" s="121"/>
      <c r="D142" s="37">
        <v>0</v>
      </c>
      <c r="F142" s="34">
        <v>0</v>
      </c>
      <c r="H142" s="34">
        <v>0</v>
      </c>
      <c r="J142" s="151">
        <f t="shared" si="8"/>
        <v>0</v>
      </c>
      <c r="L142" s="34"/>
      <c r="N142" s="34">
        <v>0</v>
      </c>
      <c r="P142" s="153">
        <v>0</v>
      </c>
      <c r="Q142" s="153"/>
      <c r="S142" s="34">
        <v>895943475</v>
      </c>
      <c r="U142" s="151">
        <f t="shared" si="9"/>
        <v>895943475</v>
      </c>
      <c r="W142" s="34"/>
    </row>
    <row r="143" spans="1:23" ht="30" customHeight="1" x14ac:dyDescent="0.2">
      <c r="A143" s="121" t="s">
        <v>236</v>
      </c>
      <c r="B143" s="121"/>
      <c r="D143" s="37">
        <v>0</v>
      </c>
      <c r="F143" s="34">
        <v>0</v>
      </c>
      <c r="H143" s="34">
        <v>0</v>
      </c>
      <c r="J143" s="151">
        <f t="shared" si="8"/>
        <v>0</v>
      </c>
      <c r="L143" s="34"/>
      <c r="N143" s="34">
        <v>0</v>
      </c>
      <c r="P143" s="153">
        <v>0</v>
      </c>
      <c r="Q143" s="153"/>
      <c r="S143" s="34">
        <v>1419992826</v>
      </c>
      <c r="U143" s="151">
        <f t="shared" si="9"/>
        <v>1419992826</v>
      </c>
      <c r="W143" s="34"/>
    </row>
    <row r="144" spans="1:23" ht="30" customHeight="1" x14ac:dyDescent="0.2">
      <c r="A144" s="121" t="s">
        <v>237</v>
      </c>
      <c r="B144" s="121"/>
      <c r="D144" s="37">
        <v>0</v>
      </c>
      <c r="F144" s="34">
        <v>0</v>
      </c>
      <c r="H144" s="34">
        <v>0</v>
      </c>
      <c r="J144" s="151">
        <f t="shared" si="8"/>
        <v>0</v>
      </c>
      <c r="L144" s="34"/>
      <c r="N144" s="34">
        <v>0</v>
      </c>
      <c r="P144" s="153">
        <v>0</v>
      </c>
      <c r="Q144" s="153"/>
      <c r="S144" s="34">
        <v>10149112136</v>
      </c>
      <c r="U144" s="151">
        <f t="shared" si="9"/>
        <v>10149112136</v>
      </c>
      <c r="W144" s="34"/>
    </row>
    <row r="145" spans="1:23" ht="30" customHeight="1" x14ac:dyDescent="0.2">
      <c r="A145" s="121" t="s">
        <v>62</v>
      </c>
      <c r="B145" s="121"/>
      <c r="D145" s="37">
        <v>0</v>
      </c>
      <c r="F145" s="34">
        <v>-11274743930</v>
      </c>
      <c r="H145" s="34">
        <v>0</v>
      </c>
      <c r="J145" s="151">
        <f t="shared" si="8"/>
        <v>-11274743930</v>
      </c>
      <c r="L145" s="34"/>
      <c r="N145" s="34">
        <v>0</v>
      </c>
      <c r="P145" s="153">
        <v>-51519453102</v>
      </c>
      <c r="Q145" s="153"/>
      <c r="S145" s="34">
        <v>4411641966</v>
      </c>
      <c r="U145" s="151">
        <f t="shared" si="9"/>
        <v>-47107811136</v>
      </c>
      <c r="W145" s="34"/>
    </row>
    <row r="146" spans="1:23" ht="30" customHeight="1" x14ac:dyDescent="0.2">
      <c r="A146" s="121" t="s">
        <v>238</v>
      </c>
      <c r="B146" s="121"/>
      <c r="D146" s="37">
        <v>0</v>
      </c>
      <c r="F146" s="34">
        <v>0</v>
      </c>
      <c r="H146" s="34">
        <v>0</v>
      </c>
      <c r="J146" s="151">
        <f t="shared" si="8"/>
        <v>0</v>
      </c>
      <c r="L146" s="34"/>
      <c r="N146" s="34">
        <v>0</v>
      </c>
      <c r="P146" s="153">
        <v>0</v>
      </c>
      <c r="Q146" s="153"/>
      <c r="S146" s="34">
        <v>770565908</v>
      </c>
      <c r="U146" s="151">
        <f t="shared" si="9"/>
        <v>770565908</v>
      </c>
      <c r="W146" s="34"/>
    </row>
    <row r="147" spans="1:23" ht="30" customHeight="1" x14ac:dyDescent="0.2">
      <c r="A147" s="121" t="s">
        <v>239</v>
      </c>
      <c r="B147" s="121"/>
      <c r="D147" s="37">
        <v>0</v>
      </c>
      <c r="F147" s="34">
        <v>0</v>
      </c>
      <c r="H147" s="34">
        <v>0</v>
      </c>
      <c r="J147" s="151">
        <f t="shared" si="8"/>
        <v>0</v>
      </c>
      <c r="L147" s="34"/>
      <c r="N147" s="34">
        <v>0</v>
      </c>
      <c r="P147" s="153">
        <v>0</v>
      </c>
      <c r="Q147" s="153"/>
      <c r="S147" s="34">
        <v>3720324860</v>
      </c>
      <c r="U147" s="151">
        <f t="shared" si="9"/>
        <v>3720324860</v>
      </c>
      <c r="W147" s="34"/>
    </row>
    <row r="148" spans="1:23" ht="30" customHeight="1" x14ac:dyDescent="0.2">
      <c r="A148" s="121" t="s">
        <v>66</v>
      </c>
      <c r="B148" s="121"/>
      <c r="D148" s="37">
        <v>0</v>
      </c>
      <c r="F148" s="34">
        <v>2646558720</v>
      </c>
      <c r="H148" s="34">
        <v>0</v>
      </c>
      <c r="J148" s="151">
        <f t="shared" si="8"/>
        <v>2646558720</v>
      </c>
      <c r="L148" s="34"/>
      <c r="N148" s="34">
        <v>3374478030</v>
      </c>
      <c r="P148" s="153">
        <v>1098327541</v>
      </c>
      <c r="Q148" s="153"/>
      <c r="S148" s="34">
        <v>0</v>
      </c>
      <c r="U148" s="151">
        <f t="shared" si="9"/>
        <v>4472805571</v>
      </c>
      <c r="W148" s="34"/>
    </row>
    <row r="149" spans="1:23" ht="30" customHeight="1" x14ac:dyDescent="0.2">
      <c r="A149" s="121" t="s">
        <v>76</v>
      </c>
      <c r="B149" s="121"/>
      <c r="D149" s="37">
        <v>0</v>
      </c>
      <c r="F149" s="34">
        <v>0</v>
      </c>
      <c r="H149" s="34">
        <v>0</v>
      </c>
      <c r="J149" s="151">
        <f t="shared" si="8"/>
        <v>0</v>
      </c>
      <c r="L149" s="34"/>
      <c r="N149" s="34">
        <v>0</v>
      </c>
      <c r="P149" s="153">
        <v>0</v>
      </c>
      <c r="Q149" s="153"/>
      <c r="S149" s="34">
        <v>0</v>
      </c>
      <c r="U149" s="151">
        <f t="shared" si="9"/>
        <v>0</v>
      </c>
      <c r="W149" s="34"/>
    </row>
    <row r="150" spans="1:23" ht="30" customHeight="1" x14ac:dyDescent="0.2">
      <c r="A150" s="121" t="s">
        <v>110</v>
      </c>
      <c r="B150" s="121"/>
      <c r="D150" s="37">
        <v>0</v>
      </c>
      <c r="F150" s="34">
        <v>829186118</v>
      </c>
      <c r="H150" s="34">
        <v>0</v>
      </c>
      <c r="J150" s="151">
        <f t="shared" si="8"/>
        <v>829186118</v>
      </c>
      <c r="L150" s="34"/>
      <c r="N150" s="34">
        <v>0</v>
      </c>
      <c r="P150" s="153">
        <v>829186118</v>
      </c>
      <c r="Q150" s="153"/>
      <c r="S150" s="34">
        <v>0</v>
      </c>
      <c r="U150" s="151">
        <f t="shared" si="9"/>
        <v>829186118</v>
      </c>
      <c r="W150" s="34"/>
    </row>
    <row r="151" spans="1:23" ht="30" customHeight="1" x14ac:dyDescent="0.2">
      <c r="A151" s="121" t="s">
        <v>69</v>
      </c>
      <c r="B151" s="121"/>
      <c r="D151" s="37">
        <v>0</v>
      </c>
      <c r="F151" s="34">
        <v>0</v>
      </c>
      <c r="H151" s="34">
        <v>0</v>
      </c>
      <c r="J151" s="151">
        <f t="shared" si="8"/>
        <v>0</v>
      </c>
      <c r="L151" s="34"/>
      <c r="N151" s="34">
        <v>0</v>
      </c>
      <c r="P151" s="153">
        <v>0</v>
      </c>
      <c r="Q151" s="153"/>
      <c r="S151" s="34">
        <v>0</v>
      </c>
      <c r="U151" s="151">
        <f t="shared" si="9"/>
        <v>0</v>
      </c>
      <c r="W151" s="34"/>
    </row>
    <row r="152" spans="1:23" ht="30" customHeight="1" x14ac:dyDescent="0.2">
      <c r="A152" s="121" t="s">
        <v>39</v>
      </c>
      <c r="B152" s="121"/>
      <c r="D152" s="37">
        <v>0</v>
      </c>
      <c r="F152" s="34">
        <v>6616396800</v>
      </c>
      <c r="H152" s="34">
        <v>0</v>
      </c>
      <c r="J152" s="151">
        <f t="shared" si="8"/>
        <v>6616396800</v>
      </c>
      <c r="L152" s="34"/>
      <c r="N152" s="34">
        <v>0</v>
      </c>
      <c r="P152" s="153">
        <v>-7116578950</v>
      </c>
      <c r="Q152" s="153"/>
      <c r="S152" s="34">
        <v>0</v>
      </c>
      <c r="U152" s="151">
        <f t="shared" si="9"/>
        <v>-7116578950</v>
      </c>
      <c r="W152" s="34"/>
    </row>
    <row r="153" spans="1:23" ht="30" customHeight="1" x14ac:dyDescent="0.2">
      <c r="A153" s="121" t="s">
        <v>94</v>
      </c>
      <c r="B153" s="121"/>
      <c r="D153" s="37">
        <v>0</v>
      </c>
      <c r="F153" s="34">
        <v>267985060</v>
      </c>
      <c r="H153" s="34">
        <v>0</v>
      </c>
      <c r="J153" s="151">
        <f t="shared" si="8"/>
        <v>267985060</v>
      </c>
      <c r="L153" s="34"/>
      <c r="N153" s="34">
        <v>0</v>
      </c>
      <c r="P153" s="153">
        <v>267985060</v>
      </c>
      <c r="Q153" s="153"/>
      <c r="S153" s="34">
        <v>0</v>
      </c>
      <c r="U153" s="151">
        <f t="shared" si="9"/>
        <v>267985060</v>
      </c>
      <c r="W153" s="34"/>
    </row>
    <row r="154" spans="1:23" ht="30" customHeight="1" x14ac:dyDescent="0.2">
      <c r="A154" s="121" t="s">
        <v>74</v>
      </c>
      <c r="B154" s="121"/>
      <c r="D154" s="37">
        <v>0</v>
      </c>
      <c r="F154" s="34">
        <v>0</v>
      </c>
      <c r="H154" s="34">
        <v>0</v>
      </c>
      <c r="J154" s="151">
        <f t="shared" si="8"/>
        <v>0</v>
      </c>
      <c r="L154" s="34"/>
      <c r="N154" s="34">
        <v>0</v>
      </c>
      <c r="P154" s="153">
        <v>0</v>
      </c>
      <c r="Q154" s="153"/>
      <c r="S154" s="34">
        <v>0</v>
      </c>
      <c r="U154" s="151">
        <f t="shared" si="9"/>
        <v>0</v>
      </c>
      <c r="W154" s="34"/>
    </row>
    <row r="155" spans="1:23" ht="30" customHeight="1" x14ac:dyDescent="0.2">
      <c r="A155" s="121" t="s">
        <v>102</v>
      </c>
      <c r="B155" s="121"/>
      <c r="D155" s="37">
        <v>0</v>
      </c>
      <c r="F155" s="34">
        <v>0</v>
      </c>
      <c r="H155" s="34">
        <v>0</v>
      </c>
      <c r="J155" s="151">
        <f t="shared" si="8"/>
        <v>0</v>
      </c>
      <c r="L155" s="34"/>
      <c r="N155" s="34">
        <v>0</v>
      </c>
      <c r="P155" s="153">
        <v>0</v>
      </c>
      <c r="Q155" s="153"/>
      <c r="S155" s="34">
        <v>0</v>
      </c>
      <c r="U155" s="151">
        <f t="shared" si="9"/>
        <v>0</v>
      </c>
      <c r="W155" s="34"/>
    </row>
    <row r="156" spans="1:23" ht="30" customHeight="1" x14ac:dyDescent="0.2">
      <c r="A156" s="121" t="s">
        <v>117</v>
      </c>
      <c r="B156" s="121"/>
      <c r="D156" s="37">
        <v>0</v>
      </c>
      <c r="F156" s="34">
        <v>0</v>
      </c>
      <c r="H156" s="34">
        <v>0</v>
      </c>
      <c r="J156" s="151">
        <f t="shared" si="8"/>
        <v>0</v>
      </c>
      <c r="L156" s="34"/>
      <c r="N156" s="34">
        <v>0</v>
      </c>
      <c r="P156" s="153">
        <v>0</v>
      </c>
      <c r="Q156" s="153"/>
      <c r="S156" s="34">
        <v>0</v>
      </c>
      <c r="U156" s="151">
        <f t="shared" si="9"/>
        <v>0</v>
      </c>
      <c r="W156" s="34"/>
    </row>
    <row r="157" spans="1:23" ht="30" customHeight="1" x14ac:dyDescent="0.2">
      <c r="A157" s="121" t="s">
        <v>109</v>
      </c>
      <c r="B157" s="121"/>
      <c r="D157" s="37">
        <v>0</v>
      </c>
      <c r="F157" s="34">
        <v>0</v>
      </c>
      <c r="H157" s="34">
        <v>0</v>
      </c>
      <c r="J157" s="151">
        <f t="shared" si="8"/>
        <v>0</v>
      </c>
      <c r="L157" s="34"/>
      <c r="N157" s="34">
        <v>0</v>
      </c>
      <c r="P157" s="153">
        <v>0</v>
      </c>
      <c r="Q157" s="153"/>
      <c r="S157" s="34">
        <v>0</v>
      </c>
      <c r="U157" s="151">
        <f t="shared" si="9"/>
        <v>0</v>
      </c>
      <c r="W157" s="34"/>
    </row>
    <row r="158" spans="1:23" ht="30" customHeight="1" x14ac:dyDescent="0.2">
      <c r="A158" s="121" t="s">
        <v>105</v>
      </c>
      <c r="B158" s="121"/>
      <c r="D158" s="37">
        <v>0</v>
      </c>
      <c r="F158" s="34">
        <v>120229</v>
      </c>
      <c r="H158" s="34">
        <v>0</v>
      </c>
      <c r="J158" s="151">
        <f t="shared" si="8"/>
        <v>120229</v>
      </c>
      <c r="L158" s="34"/>
      <c r="N158" s="34">
        <v>0</v>
      </c>
      <c r="P158" s="153">
        <v>120229</v>
      </c>
      <c r="Q158" s="153"/>
      <c r="S158" s="34">
        <v>0</v>
      </c>
      <c r="U158" s="151">
        <f t="shared" si="9"/>
        <v>120229</v>
      </c>
      <c r="W158" s="34"/>
    </row>
    <row r="159" spans="1:23" ht="30" customHeight="1" x14ac:dyDescent="0.2">
      <c r="A159" s="121" t="s">
        <v>91</v>
      </c>
      <c r="B159" s="121"/>
      <c r="D159" s="37">
        <v>0</v>
      </c>
      <c r="F159" s="34">
        <v>0</v>
      </c>
      <c r="H159" s="34">
        <v>0</v>
      </c>
      <c r="J159" s="151">
        <f t="shared" si="8"/>
        <v>0</v>
      </c>
      <c r="L159" s="34"/>
      <c r="N159" s="34">
        <v>0</v>
      </c>
      <c r="P159" s="153">
        <v>0</v>
      </c>
      <c r="Q159" s="153"/>
      <c r="S159" s="34">
        <v>0</v>
      </c>
      <c r="U159" s="151">
        <f t="shared" si="9"/>
        <v>0</v>
      </c>
      <c r="W159" s="34"/>
    </row>
    <row r="160" spans="1:23" ht="30" customHeight="1" x14ac:dyDescent="0.2">
      <c r="A160" s="121" t="s">
        <v>70</v>
      </c>
      <c r="B160" s="121"/>
      <c r="D160" s="37">
        <v>0</v>
      </c>
      <c r="F160" s="34">
        <v>0</v>
      </c>
      <c r="H160" s="34">
        <v>0</v>
      </c>
      <c r="J160" s="151">
        <f t="shared" si="8"/>
        <v>0</v>
      </c>
      <c r="L160" s="34"/>
      <c r="N160" s="34">
        <v>0</v>
      </c>
      <c r="P160" s="153">
        <v>0</v>
      </c>
      <c r="Q160" s="153"/>
      <c r="S160" s="34">
        <v>0</v>
      </c>
      <c r="U160" s="151">
        <f t="shared" si="9"/>
        <v>0</v>
      </c>
      <c r="W160" s="34"/>
    </row>
    <row r="161" spans="1:23" ht="30" customHeight="1" x14ac:dyDescent="0.2">
      <c r="A161" s="121" t="s">
        <v>98</v>
      </c>
      <c r="B161" s="121"/>
      <c r="D161" s="37">
        <v>0</v>
      </c>
      <c r="F161" s="34">
        <v>0</v>
      </c>
      <c r="H161" s="34">
        <v>0</v>
      </c>
      <c r="J161" s="151">
        <f t="shared" si="8"/>
        <v>0</v>
      </c>
      <c r="L161" s="34"/>
      <c r="N161" s="34">
        <v>0</v>
      </c>
      <c r="P161" s="153">
        <v>0</v>
      </c>
      <c r="Q161" s="153"/>
      <c r="S161" s="34">
        <v>0</v>
      </c>
      <c r="U161" s="151">
        <f t="shared" si="9"/>
        <v>0</v>
      </c>
      <c r="W161" s="34"/>
    </row>
    <row r="162" spans="1:23" ht="30" customHeight="1" x14ac:dyDescent="0.2">
      <c r="A162" s="121" t="s">
        <v>120</v>
      </c>
      <c r="B162" s="121"/>
      <c r="D162" s="37">
        <v>0</v>
      </c>
      <c r="F162" s="34">
        <v>0</v>
      </c>
      <c r="H162" s="34">
        <v>0</v>
      </c>
      <c r="J162" s="151">
        <f t="shared" si="8"/>
        <v>0</v>
      </c>
      <c r="L162" s="34"/>
      <c r="N162" s="34">
        <v>0</v>
      </c>
      <c r="P162" s="153">
        <v>0</v>
      </c>
      <c r="Q162" s="153"/>
      <c r="S162" s="34">
        <v>0</v>
      </c>
      <c r="U162" s="151">
        <f t="shared" si="9"/>
        <v>0</v>
      </c>
      <c r="W162" s="34"/>
    </row>
    <row r="163" spans="1:23" ht="30" customHeight="1" x14ac:dyDescent="0.2">
      <c r="A163" s="121" t="s">
        <v>88</v>
      </c>
      <c r="B163" s="121"/>
      <c r="D163" s="37">
        <v>0</v>
      </c>
      <c r="F163" s="34">
        <v>0</v>
      </c>
      <c r="H163" s="34">
        <v>0</v>
      </c>
      <c r="J163" s="151">
        <f t="shared" si="8"/>
        <v>0</v>
      </c>
      <c r="L163" s="34"/>
      <c r="N163" s="34">
        <v>0</v>
      </c>
      <c r="P163" s="153">
        <v>0</v>
      </c>
      <c r="Q163" s="153"/>
      <c r="S163" s="34">
        <v>0</v>
      </c>
      <c r="U163" s="151">
        <f t="shared" si="9"/>
        <v>0</v>
      </c>
      <c r="W163" s="34"/>
    </row>
    <row r="164" spans="1:23" ht="30" customHeight="1" x14ac:dyDescent="0.2">
      <c r="A164" s="121" t="s">
        <v>71</v>
      </c>
      <c r="B164" s="121"/>
      <c r="D164" s="37">
        <v>0</v>
      </c>
      <c r="F164" s="34">
        <v>0</v>
      </c>
      <c r="H164" s="34">
        <v>0</v>
      </c>
      <c r="J164" s="151">
        <f t="shared" si="8"/>
        <v>0</v>
      </c>
      <c r="L164" s="34"/>
      <c r="N164" s="34">
        <v>0</v>
      </c>
      <c r="P164" s="153">
        <v>0</v>
      </c>
      <c r="Q164" s="153"/>
      <c r="S164" s="34">
        <v>0</v>
      </c>
      <c r="U164" s="151">
        <f t="shared" si="9"/>
        <v>0</v>
      </c>
      <c r="W164" s="34"/>
    </row>
    <row r="165" spans="1:23" ht="30" customHeight="1" x14ac:dyDescent="0.2">
      <c r="A165" s="121" t="s">
        <v>75</v>
      </c>
      <c r="B165" s="121"/>
      <c r="D165" s="37">
        <v>0</v>
      </c>
      <c r="F165" s="34">
        <v>0</v>
      </c>
      <c r="H165" s="34">
        <v>0</v>
      </c>
      <c r="J165" s="151">
        <f t="shared" si="8"/>
        <v>0</v>
      </c>
      <c r="L165" s="34"/>
      <c r="N165" s="34">
        <v>0</v>
      </c>
      <c r="P165" s="153">
        <v>0</v>
      </c>
      <c r="Q165" s="153"/>
      <c r="S165" s="34">
        <v>0</v>
      </c>
      <c r="U165" s="151">
        <f t="shared" si="9"/>
        <v>0</v>
      </c>
      <c r="W165" s="34"/>
    </row>
    <row r="166" spans="1:23" ht="30" customHeight="1" x14ac:dyDescent="0.2">
      <c r="A166" s="121" t="s">
        <v>79</v>
      </c>
      <c r="B166" s="121"/>
      <c r="D166" s="37">
        <v>0</v>
      </c>
      <c r="F166" s="34">
        <v>0</v>
      </c>
      <c r="H166" s="34">
        <v>0</v>
      </c>
      <c r="J166" s="151">
        <f t="shared" si="8"/>
        <v>0</v>
      </c>
      <c r="L166" s="34"/>
      <c r="N166" s="34">
        <v>0</v>
      </c>
      <c r="P166" s="153">
        <v>0</v>
      </c>
      <c r="Q166" s="153"/>
      <c r="S166" s="34">
        <v>0</v>
      </c>
      <c r="U166" s="151">
        <f t="shared" si="9"/>
        <v>0</v>
      </c>
      <c r="W166" s="34"/>
    </row>
    <row r="167" spans="1:23" ht="30" customHeight="1" x14ac:dyDescent="0.2">
      <c r="A167" s="121" t="s">
        <v>82</v>
      </c>
      <c r="B167" s="121"/>
      <c r="D167" s="37">
        <v>0</v>
      </c>
      <c r="F167" s="34">
        <v>0</v>
      </c>
      <c r="H167" s="34">
        <v>0</v>
      </c>
      <c r="J167" s="151">
        <f t="shared" ref="J167:J174" si="10">D167+F167+H167</f>
        <v>0</v>
      </c>
      <c r="L167" s="34"/>
      <c r="N167" s="34">
        <v>0</v>
      </c>
      <c r="P167" s="153">
        <v>0</v>
      </c>
      <c r="Q167" s="153"/>
      <c r="S167" s="34">
        <v>0</v>
      </c>
      <c r="U167" s="151">
        <f t="shared" si="9"/>
        <v>0</v>
      </c>
      <c r="W167" s="34"/>
    </row>
    <row r="168" spans="1:23" ht="30" customHeight="1" x14ac:dyDescent="0.2">
      <c r="A168" s="121" t="s">
        <v>17</v>
      </c>
      <c r="B168" s="121"/>
      <c r="D168" s="37">
        <v>0</v>
      </c>
      <c r="F168" s="34">
        <v>-26282447250</v>
      </c>
      <c r="H168" s="34">
        <v>0</v>
      </c>
      <c r="J168" s="151">
        <f t="shared" si="10"/>
        <v>-26282447250</v>
      </c>
      <c r="L168" s="34"/>
      <c r="N168" s="34">
        <v>0</v>
      </c>
      <c r="P168" s="153">
        <v>-26102713387</v>
      </c>
      <c r="Q168" s="153"/>
      <c r="S168" s="34">
        <v>0</v>
      </c>
      <c r="U168" s="151">
        <f t="shared" si="9"/>
        <v>-26102713387</v>
      </c>
      <c r="W168" s="34"/>
    </row>
    <row r="169" spans="1:23" ht="30" customHeight="1" x14ac:dyDescent="0.2">
      <c r="A169" s="121" t="s">
        <v>23</v>
      </c>
      <c r="B169" s="121"/>
      <c r="D169" s="37">
        <v>0</v>
      </c>
      <c r="F169" s="34">
        <v>-2414619048</v>
      </c>
      <c r="H169" s="34">
        <v>0</v>
      </c>
      <c r="J169" s="151">
        <f t="shared" si="10"/>
        <v>-2414619048</v>
      </c>
      <c r="L169" s="34"/>
      <c r="N169" s="34">
        <v>0</v>
      </c>
      <c r="P169" s="153">
        <v>-1517355946</v>
      </c>
      <c r="Q169" s="153"/>
      <c r="S169" s="34">
        <v>0</v>
      </c>
      <c r="U169" s="151">
        <f t="shared" si="9"/>
        <v>-1517355946</v>
      </c>
      <c r="W169" s="34"/>
    </row>
    <row r="170" spans="1:23" ht="30" customHeight="1" x14ac:dyDescent="0.2">
      <c r="A170" s="121" t="s">
        <v>95</v>
      </c>
      <c r="B170" s="121"/>
      <c r="D170" s="37">
        <v>0</v>
      </c>
      <c r="F170" s="34">
        <v>0</v>
      </c>
      <c r="H170" s="34">
        <v>0</v>
      </c>
      <c r="J170" s="151">
        <f t="shared" si="10"/>
        <v>0</v>
      </c>
      <c r="L170" s="34"/>
      <c r="N170" s="34">
        <v>0</v>
      </c>
      <c r="P170" s="153">
        <v>0</v>
      </c>
      <c r="Q170" s="153"/>
      <c r="S170" s="34">
        <v>0</v>
      </c>
      <c r="U170" s="151">
        <f t="shared" si="9"/>
        <v>0</v>
      </c>
      <c r="W170" s="34"/>
    </row>
    <row r="171" spans="1:23" ht="30" customHeight="1" x14ac:dyDescent="0.2">
      <c r="A171" s="121" t="s">
        <v>103</v>
      </c>
      <c r="B171" s="121"/>
      <c r="D171" s="37">
        <v>0</v>
      </c>
      <c r="F171" s="34">
        <v>0</v>
      </c>
      <c r="H171" s="34">
        <v>0</v>
      </c>
      <c r="J171" s="151">
        <f t="shared" si="10"/>
        <v>0</v>
      </c>
      <c r="L171" s="34"/>
      <c r="N171" s="34">
        <v>0</v>
      </c>
      <c r="P171" s="153">
        <v>0</v>
      </c>
      <c r="Q171" s="153"/>
      <c r="S171" s="34">
        <v>0</v>
      </c>
      <c r="U171" s="151">
        <f t="shared" si="9"/>
        <v>0</v>
      </c>
      <c r="W171" s="34"/>
    </row>
    <row r="172" spans="1:23" ht="30" customHeight="1" x14ac:dyDescent="0.2">
      <c r="A172" s="121" t="s">
        <v>92</v>
      </c>
      <c r="B172" s="121"/>
      <c r="D172" s="37">
        <v>0</v>
      </c>
      <c r="F172" s="34">
        <v>0</v>
      </c>
      <c r="H172" s="34">
        <v>0</v>
      </c>
      <c r="J172" s="151">
        <f t="shared" si="10"/>
        <v>0</v>
      </c>
      <c r="L172" s="34"/>
      <c r="N172" s="34">
        <v>0</v>
      </c>
      <c r="P172" s="153">
        <v>0</v>
      </c>
      <c r="Q172" s="153"/>
      <c r="S172" s="34">
        <v>0</v>
      </c>
      <c r="U172" s="151">
        <f t="shared" si="9"/>
        <v>0</v>
      </c>
      <c r="W172" s="34"/>
    </row>
    <row r="173" spans="1:23" ht="30" customHeight="1" x14ac:dyDescent="0.2">
      <c r="A173" s="121" t="s">
        <v>358</v>
      </c>
      <c r="B173" s="121"/>
      <c r="D173" s="37">
        <v>0</v>
      </c>
      <c r="F173" s="34">
        <v>0</v>
      </c>
      <c r="H173" s="34">
        <v>0</v>
      </c>
      <c r="J173" s="151">
        <f t="shared" si="10"/>
        <v>0</v>
      </c>
      <c r="L173" s="34"/>
      <c r="N173" s="34">
        <v>0</v>
      </c>
      <c r="P173" s="153">
        <v>0</v>
      </c>
      <c r="Q173" s="153"/>
      <c r="S173" s="34">
        <v>0</v>
      </c>
      <c r="U173" s="151">
        <f t="shared" si="9"/>
        <v>0</v>
      </c>
      <c r="W173" s="34"/>
    </row>
    <row r="174" spans="1:23" ht="30" customHeight="1" x14ac:dyDescent="0.2">
      <c r="A174" s="170" t="s">
        <v>18</v>
      </c>
      <c r="B174" s="170"/>
      <c r="D174" s="42">
        <v>0</v>
      </c>
      <c r="F174" s="35">
        <v>32044364219</v>
      </c>
      <c r="H174" s="34">
        <v>0</v>
      </c>
      <c r="J174" s="151">
        <f t="shared" si="10"/>
        <v>32044364219</v>
      </c>
      <c r="L174" s="35"/>
      <c r="N174" s="34">
        <v>0</v>
      </c>
      <c r="P174" s="153">
        <v>51606198139</v>
      </c>
      <c r="Q174" s="152"/>
      <c r="S174" s="35">
        <v>0</v>
      </c>
      <c r="U174" s="151">
        <f t="shared" si="9"/>
        <v>51606198139</v>
      </c>
      <c r="W174" s="35"/>
    </row>
    <row r="175" spans="1:23" s="171" customFormat="1" ht="30" customHeight="1" thickBot="1" x14ac:dyDescent="0.25">
      <c r="A175" s="112"/>
      <c r="B175" s="112"/>
      <c r="D175" s="43">
        <v>1969501466</v>
      </c>
      <c r="F175" s="36">
        <f>SUM(F8:F174)</f>
        <v>-227988834752</v>
      </c>
      <c r="H175" s="36">
        <f>SUM(H8:H174)</f>
        <v>195833808836</v>
      </c>
      <c r="I175" s="172"/>
      <c r="J175" s="36">
        <v>297711463229</v>
      </c>
      <c r="K175" s="172"/>
      <c r="L175" s="36"/>
      <c r="M175" s="172"/>
      <c r="N175" s="36">
        <f>SUM(N10:N174)</f>
        <v>99491005024</v>
      </c>
      <c r="O175" s="172"/>
      <c r="P175" s="173">
        <f>SUM(P8:Q174)</f>
        <v>112354854467</v>
      </c>
      <c r="Q175" s="173"/>
      <c r="R175" s="172"/>
      <c r="S175" s="36">
        <f>SUM(S8:S174)</f>
        <v>701056252882</v>
      </c>
      <c r="T175" s="172"/>
      <c r="U175" s="36">
        <f>SUM(U8:U174)</f>
        <v>912902112373</v>
      </c>
      <c r="V175" s="172"/>
      <c r="W175" s="36"/>
    </row>
    <row r="176" spans="1:23" ht="30" customHeight="1" thickTop="1" x14ac:dyDescent="0.2"/>
  </sheetData>
  <mergeCells count="351">
    <mergeCell ref="A173:B173"/>
    <mergeCell ref="P173:Q173"/>
    <mergeCell ref="A174:B174"/>
    <mergeCell ref="P174:Q174"/>
    <mergeCell ref="A175:B175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P175:Q175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D5:L5"/>
    <mergeCell ref="N5:W5"/>
    <mergeCell ref="J6:L6"/>
    <mergeCell ref="U6:W6"/>
    <mergeCell ref="N6:N7"/>
    <mergeCell ref="P6:Q7"/>
    <mergeCell ref="S6:S7"/>
    <mergeCell ref="H6:H7"/>
    <mergeCell ref="F6:F7"/>
    <mergeCell ref="D6:D7"/>
    <mergeCell ref="A6:B7"/>
    <mergeCell ref="A4:W4"/>
  </mergeCells>
  <pageMargins left="0.39" right="0.39" top="0.39" bottom="0.39" header="0" footer="0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S14"/>
  <sheetViews>
    <sheetView rightToLeft="1" view="pageBreakPreview" zoomScale="60" zoomScaleNormal="100" workbookViewId="0">
      <selection activeCell="A4" sqref="A4:S4"/>
    </sheetView>
  </sheetViews>
  <sheetFormatPr defaultRowHeight="30" customHeight="1" x14ac:dyDescent="0.2"/>
  <cols>
    <col min="1" max="1" width="5.140625" customWidth="1"/>
    <col min="2" max="2" width="34.140625" customWidth="1"/>
    <col min="3" max="3" width="1.28515625" customWidth="1"/>
    <col min="4" max="4" width="17.28515625" customWidth="1"/>
    <col min="5" max="5" width="1.28515625" customWidth="1"/>
    <col min="6" max="6" width="17" customWidth="1"/>
    <col min="7" max="7" width="1.28515625" customWidth="1"/>
    <col min="8" max="8" width="13" customWidth="1"/>
    <col min="9" max="9" width="1.28515625" customWidth="1"/>
    <col min="10" max="10" width="15" customWidth="1"/>
    <col min="11" max="11" width="1.28515625" customWidth="1"/>
    <col min="12" max="12" width="17" customWidth="1"/>
    <col min="13" max="13" width="1.28515625" customWidth="1"/>
    <col min="14" max="14" width="16.140625" customWidth="1"/>
    <col min="15" max="15" width="1.28515625" customWidth="1"/>
    <col min="16" max="16" width="17.42578125" customWidth="1"/>
    <col min="17" max="17" width="1.28515625" customWidth="1"/>
    <col min="18" max="18" width="19.42578125" customWidth="1"/>
    <col min="19" max="19" width="0.28515625" customWidth="1"/>
  </cols>
  <sheetData>
    <row r="1" spans="1:19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9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9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9" ht="30" customHeight="1" x14ac:dyDescent="0.2">
      <c r="A4" s="87" t="s">
        <v>346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19" ht="30" customHeight="1" x14ac:dyDescent="0.2">
      <c r="D5" s="77" t="s">
        <v>173</v>
      </c>
      <c r="E5" s="77"/>
      <c r="F5" s="77"/>
      <c r="G5" s="77"/>
      <c r="H5" s="77"/>
      <c r="I5" s="77"/>
      <c r="J5" s="77"/>
      <c r="L5" s="77" t="s">
        <v>174</v>
      </c>
      <c r="M5" s="77"/>
      <c r="N5" s="77"/>
      <c r="O5" s="77"/>
      <c r="P5" s="77"/>
      <c r="Q5" s="77"/>
      <c r="R5" s="77"/>
    </row>
    <row r="6" spans="1:19" ht="30" customHeight="1" x14ac:dyDescent="0.2">
      <c r="A6" s="77" t="s">
        <v>241</v>
      </c>
      <c r="B6" s="77"/>
      <c r="D6" s="1" t="s">
        <v>242</v>
      </c>
      <c r="E6" s="15"/>
      <c r="F6" s="1" t="s">
        <v>177</v>
      </c>
      <c r="G6" s="15"/>
      <c r="H6" s="1" t="s">
        <v>178</v>
      </c>
      <c r="I6" s="15"/>
      <c r="J6" s="1" t="s">
        <v>121</v>
      </c>
      <c r="K6" s="15"/>
      <c r="L6" s="1" t="s">
        <v>242</v>
      </c>
      <c r="M6" s="15"/>
      <c r="N6" s="1" t="s">
        <v>177</v>
      </c>
      <c r="O6" s="15"/>
      <c r="P6" s="1" t="s">
        <v>178</v>
      </c>
      <c r="Q6" s="15"/>
      <c r="R6" s="1" t="s">
        <v>121</v>
      </c>
    </row>
    <row r="7" spans="1:19" ht="30" customHeight="1" x14ac:dyDescent="0.2">
      <c r="A7" s="79" t="s">
        <v>243</v>
      </c>
      <c r="B7" s="79"/>
      <c r="D7" s="23">
        <v>0</v>
      </c>
      <c r="E7" s="15"/>
      <c r="F7" s="23">
        <v>0</v>
      </c>
      <c r="G7" s="15"/>
      <c r="H7" s="23">
        <v>0</v>
      </c>
      <c r="I7" s="15"/>
      <c r="J7" s="23">
        <v>0</v>
      </c>
      <c r="K7" s="15"/>
      <c r="L7" s="23">
        <v>0</v>
      </c>
      <c r="M7" s="15"/>
      <c r="N7" s="23">
        <v>0</v>
      </c>
      <c r="O7" s="15"/>
      <c r="P7" s="23">
        <v>3720324860</v>
      </c>
      <c r="Q7" s="15"/>
      <c r="R7" s="23">
        <v>3720324860</v>
      </c>
    </row>
    <row r="8" spans="1:19" ht="30" customHeight="1" x14ac:dyDescent="0.2">
      <c r="A8" s="80" t="s">
        <v>244</v>
      </c>
      <c r="B8" s="80"/>
      <c r="D8" s="24">
        <v>0</v>
      </c>
      <c r="E8" s="15"/>
      <c r="F8" s="24">
        <v>0</v>
      </c>
      <c r="G8" s="15"/>
      <c r="H8" s="24">
        <v>0</v>
      </c>
      <c r="I8" s="15"/>
      <c r="J8" s="24">
        <v>0</v>
      </c>
      <c r="K8" s="15"/>
      <c r="L8" s="24">
        <v>0</v>
      </c>
      <c r="M8" s="15"/>
      <c r="N8" s="24">
        <v>0</v>
      </c>
      <c r="O8" s="15"/>
      <c r="P8" s="24">
        <v>2420121246</v>
      </c>
      <c r="Q8" s="15"/>
      <c r="R8" s="24">
        <v>2420121246</v>
      </c>
    </row>
    <row r="9" spans="1:19" ht="30" customHeight="1" x14ac:dyDescent="0.2">
      <c r="A9" s="80" t="s">
        <v>245</v>
      </c>
      <c r="B9" s="80"/>
      <c r="D9" s="24">
        <v>0</v>
      </c>
      <c r="E9" s="15"/>
      <c r="F9" s="24">
        <v>0</v>
      </c>
      <c r="G9" s="15"/>
      <c r="H9" s="24">
        <v>0</v>
      </c>
      <c r="I9" s="15"/>
      <c r="J9" s="24">
        <v>0</v>
      </c>
      <c r="K9" s="15"/>
      <c r="L9" s="24">
        <v>0</v>
      </c>
      <c r="M9" s="15"/>
      <c r="N9" s="24">
        <v>0</v>
      </c>
      <c r="O9" s="15"/>
      <c r="P9" s="24">
        <v>874119163</v>
      </c>
      <c r="Q9" s="15"/>
      <c r="R9" s="24">
        <v>874119163</v>
      </c>
    </row>
    <row r="10" spans="1:19" ht="30" customHeight="1" x14ac:dyDescent="0.2">
      <c r="A10" s="80" t="s">
        <v>246</v>
      </c>
      <c r="B10" s="80"/>
      <c r="D10" s="24">
        <v>0</v>
      </c>
      <c r="E10" s="15"/>
      <c r="F10" s="24">
        <v>0</v>
      </c>
      <c r="G10" s="15"/>
      <c r="H10" s="24">
        <v>0</v>
      </c>
      <c r="I10" s="15"/>
      <c r="J10" s="24">
        <v>0</v>
      </c>
      <c r="K10" s="15"/>
      <c r="L10" s="24">
        <v>0</v>
      </c>
      <c r="M10" s="15"/>
      <c r="N10" s="24">
        <v>0</v>
      </c>
      <c r="O10" s="15"/>
      <c r="P10" s="24">
        <v>102327156</v>
      </c>
      <c r="Q10" s="15"/>
      <c r="R10" s="24">
        <v>102327156</v>
      </c>
    </row>
    <row r="11" spans="1:19" ht="30" customHeight="1" x14ac:dyDescent="0.2">
      <c r="A11" s="80" t="s">
        <v>247</v>
      </c>
      <c r="B11" s="80"/>
      <c r="D11" s="24">
        <v>0</v>
      </c>
      <c r="E11" s="15"/>
      <c r="F11" s="24">
        <v>0</v>
      </c>
      <c r="G11" s="15"/>
      <c r="H11" s="24">
        <v>0</v>
      </c>
      <c r="I11" s="15"/>
      <c r="J11" s="24">
        <v>0</v>
      </c>
      <c r="K11" s="15"/>
      <c r="L11" s="24">
        <v>0</v>
      </c>
      <c r="M11" s="15"/>
      <c r="N11" s="24">
        <v>0</v>
      </c>
      <c r="O11" s="15"/>
      <c r="P11" s="24">
        <v>2803383747</v>
      </c>
      <c r="Q11" s="15"/>
      <c r="R11" s="24">
        <v>2803383747</v>
      </c>
    </row>
    <row r="12" spans="1:19" ht="30" customHeight="1" x14ac:dyDescent="0.2">
      <c r="A12" s="80" t="s">
        <v>248</v>
      </c>
      <c r="B12" s="80"/>
      <c r="D12" s="24">
        <v>0</v>
      </c>
      <c r="E12" s="15"/>
      <c r="F12" s="24">
        <v>0</v>
      </c>
      <c r="G12" s="15"/>
      <c r="H12" s="24">
        <v>0</v>
      </c>
      <c r="I12" s="15"/>
      <c r="J12" s="24">
        <v>0</v>
      </c>
      <c r="K12" s="15"/>
      <c r="L12" s="24">
        <v>0</v>
      </c>
      <c r="M12" s="15"/>
      <c r="N12" s="24">
        <v>0</v>
      </c>
      <c r="O12" s="15"/>
      <c r="P12" s="24">
        <v>3073114895</v>
      </c>
      <c r="Q12" s="15"/>
      <c r="R12" s="24">
        <v>3073114895</v>
      </c>
    </row>
    <row r="13" spans="1:19" ht="30" customHeight="1" x14ac:dyDescent="0.2">
      <c r="A13" s="80" t="s">
        <v>151</v>
      </c>
      <c r="B13" s="80"/>
      <c r="D13" s="25">
        <v>3026993246</v>
      </c>
      <c r="E13" s="15"/>
      <c r="F13" s="25">
        <v>0</v>
      </c>
      <c r="G13" s="15"/>
      <c r="H13" s="25">
        <v>0</v>
      </c>
      <c r="I13" s="15"/>
      <c r="J13" s="25">
        <v>3026993246</v>
      </c>
      <c r="K13" s="15"/>
      <c r="L13" s="25">
        <v>32153047343</v>
      </c>
      <c r="M13" s="15"/>
      <c r="N13" s="25">
        <v>9798223750</v>
      </c>
      <c r="O13" s="15"/>
      <c r="P13" s="25">
        <v>0</v>
      </c>
      <c r="Q13" s="15"/>
      <c r="R13" s="25">
        <v>41951271093</v>
      </c>
    </row>
    <row r="14" spans="1:19" ht="30" customHeight="1" x14ac:dyDescent="0.2">
      <c r="A14" s="85"/>
      <c r="B14" s="85"/>
      <c r="D14" s="16">
        <f>SUM(D7:D13)</f>
        <v>3026993246</v>
      </c>
      <c r="E14" s="17"/>
      <c r="F14" s="16">
        <v>0</v>
      </c>
      <c r="G14" s="17"/>
      <c r="H14" s="16">
        <v>0</v>
      </c>
      <c r="I14" s="17"/>
      <c r="J14" s="16">
        <f>SUM(J7:J13)</f>
        <v>3026993246</v>
      </c>
      <c r="K14" s="17"/>
      <c r="L14" s="16">
        <f>SUM(L7:L13)</f>
        <v>32153047343</v>
      </c>
      <c r="M14" s="17"/>
      <c r="N14" s="16">
        <f>SUM(N7:N13)</f>
        <v>9798223750</v>
      </c>
      <c r="O14" s="17"/>
      <c r="P14" s="16">
        <f>SUM(P7:P13)</f>
        <v>12993391067</v>
      </c>
      <c r="Q14" s="17"/>
      <c r="R14" s="16">
        <f>SUM(R7:R13)</f>
        <v>54944662160</v>
      </c>
    </row>
  </sheetData>
  <mergeCells count="15">
    <mergeCell ref="A11:B11"/>
    <mergeCell ref="A12:B12"/>
    <mergeCell ref="A13:B13"/>
    <mergeCell ref="A14:B14"/>
    <mergeCell ref="A6:B6"/>
    <mergeCell ref="A7:B7"/>
    <mergeCell ref="A8:B8"/>
    <mergeCell ref="A9:B9"/>
    <mergeCell ref="A10:B10"/>
    <mergeCell ref="A1:R1"/>
    <mergeCell ref="A2:R2"/>
    <mergeCell ref="A3:R3"/>
    <mergeCell ref="D5:J5"/>
    <mergeCell ref="L5:R5"/>
    <mergeCell ref="A4:S4"/>
  </mergeCells>
  <pageMargins left="0.39" right="0.39" top="0.39" bottom="0.39" header="0" footer="0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4"/>
  <sheetViews>
    <sheetView rightToLeft="1" view="pageBreakPreview" zoomScale="60" zoomScaleNormal="100" workbookViewId="0">
      <selection activeCell="H39" sqref="H39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6.28515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30" customHeight="1" x14ac:dyDescent="0.2">
      <c r="A1" s="85" t="s">
        <v>342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30" customHeight="1" x14ac:dyDescent="0.2">
      <c r="A2" s="85" t="s">
        <v>163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30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30" customHeight="1" x14ac:dyDescent="0.2">
      <c r="A4" s="87" t="s">
        <v>249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21" customHeight="1" x14ac:dyDescent="0.2">
      <c r="A5" s="85" t="s">
        <v>252</v>
      </c>
      <c r="B5" s="85"/>
      <c r="D5" s="85" t="s">
        <v>253</v>
      </c>
      <c r="F5" s="85" t="s">
        <v>254</v>
      </c>
      <c r="H5" s="85" t="s">
        <v>132</v>
      </c>
      <c r="J5" s="85" t="s">
        <v>255</v>
      </c>
      <c r="K5" s="85"/>
      <c r="M5" s="95" t="s">
        <v>250</v>
      </c>
      <c r="O5" s="85" t="s">
        <v>256</v>
      </c>
      <c r="Q5" s="95" t="s">
        <v>251</v>
      </c>
    </row>
    <row r="6" spans="1:17" ht="24.75" customHeight="1" x14ac:dyDescent="0.2">
      <c r="A6" s="82"/>
      <c r="B6" s="82"/>
      <c r="D6" s="82"/>
      <c r="F6" s="82"/>
      <c r="H6" s="82"/>
      <c r="J6" s="82"/>
      <c r="K6" s="82"/>
      <c r="M6" s="84"/>
      <c r="O6" s="82"/>
      <c r="Q6" s="84"/>
    </row>
    <row r="7" spans="1:17" ht="30" customHeight="1" x14ac:dyDescent="0.2">
      <c r="A7" s="86" t="s">
        <v>257</v>
      </c>
      <c r="B7" s="86"/>
      <c r="D7" s="86" t="s">
        <v>257</v>
      </c>
      <c r="E7" s="86"/>
      <c r="F7" s="47" t="s">
        <v>151</v>
      </c>
      <c r="H7" s="63">
        <v>100000</v>
      </c>
      <c r="J7" s="94">
        <v>100000000000</v>
      </c>
      <c r="K7" s="94"/>
      <c r="M7" s="63">
        <v>1021051898</v>
      </c>
      <c r="O7" s="63">
        <v>1000000</v>
      </c>
      <c r="Q7" s="64">
        <v>0.38</v>
      </c>
    </row>
    <row r="8" spans="1:17" ht="21" x14ac:dyDescent="0.2">
      <c r="A8" s="65"/>
      <c r="B8" s="65"/>
      <c r="D8" s="65"/>
      <c r="F8" s="12"/>
    </row>
    <row r="9" spans="1:17" ht="21" x14ac:dyDescent="0.2">
      <c r="A9" s="65"/>
      <c r="B9" s="65"/>
      <c r="D9" s="65"/>
      <c r="F9" s="12"/>
    </row>
    <row r="10" spans="1:17" ht="21" x14ac:dyDescent="0.2">
      <c r="A10" s="66"/>
      <c r="B10" s="66"/>
      <c r="D10" s="62"/>
      <c r="F10" s="12"/>
    </row>
    <row r="11" spans="1:17" ht="21" x14ac:dyDescent="0.2">
      <c r="A11" s="66"/>
      <c r="B11" s="66"/>
      <c r="D11" s="66"/>
      <c r="F11" s="12"/>
    </row>
    <row r="12" spans="1:17" ht="21" x14ac:dyDescent="0.2">
      <c r="A12" s="66"/>
      <c r="B12" s="66"/>
      <c r="D12" s="66"/>
      <c r="F12" s="12"/>
    </row>
    <row r="13" spans="1:17" ht="21" x14ac:dyDescent="0.2">
      <c r="A13" s="66"/>
      <c r="B13" s="66"/>
      <c r="D13" s="66"/>
      <c r="F13" s="12"/>
    </row>
    <row r="14" spans="1:17" ht="21" x14ac:dyDescent="0.2">
      <c r="A14" s="66"/>
      <c r="B14" s="66"/>
      <c r="D14" s="66"/>
      <c r="F14" s="12"/>
    </row>
  </sheetData>
  <mergeCells count="15">
    <mergeCell ref="A7:B7"/>
    <mergeCell ref="D7:E7"/>
    <mergeCell ref="J7:K7"/>
    <mergeCell ref="A1:Q1"/>
    <mergeCell ref="A2:Q2"/>
    <mergeCell ref="A3:Q3"/>
    <mergeCell ref="M5:M6"/>
    <mergeCell ref="Q5:Q6"/>
    <mergeCell ref="A4:Q4"/>
    <mergeCell ref="A5:B6"/>
    <mergeCell ref="O5:O6"/>
    <mergeCell ref="J5:K6"/>
    <mergeCell ref="H5:H6"/>
    <mergeCell ref="F5:F6"/>
    <mergeCell ref="D5:D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درآمد اعمال اختیار</vt:lpstr>
      <vt:lpstr>سود سپرده بانکی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Behnaz Taheri</cp:lastModifiedBy>
  <cp:lastPrinted>2025-05-31T10:51:54Z</cp:lastPrinted>
  <dcterms:created xsi:type="dcterms:W3CDTF">2025-05-24T09:25:15Z</dcterms:created>
  <dcterms:modified xsi:type="dcterms:W3CDTF">2025-05-31T11:25:36Z</dcterms:modified>
</cp:coreProperties>
</file>